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omoh\Dropbox\SPECTRUM\"/>
    </mc:Choice>
  </mc:AlternateContent>
  <xr:revisionPtr revIDLastSave="0" documentId="13_ncr:1_{8E2A42FD-C11E-4261-AA7F-E4F52467EA30}" xr6:coauthVersionLast="47" xr6:coauthVersionMax="47" xr10:uidLastSave="{00000000-0000-0000-0000-000000000000}"/>
  <bookViews>
    <workbookView xWindow="-120" yWindow="-120" windowWidth="29040" windowHeight="15720" xr2:uid="{4A80B924-CBF8-4C38-A92B-7B01860EDBD0}"/>
  </bookViews>
  <sheets>
    <sheet name="2024" sheetId="2" r:id="rId1"/>
    <sheet name="Sheet1" sheetId="1" r:id="rId2"/>
  </sheets>
  <definedNames>
    <definedName name="ExternalData_1" localSheetId="0" hidden="1">'2024'!$A$1:$B$76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6" i="2" l="1"/>
  <c r="U53" i="2"/>
  <c r="T54" i="2"/>
  <c r="T55" i="2"/>
  <c r="T18" i="2"/>
  <c r="F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  <c r="T29" i="2"/>
  <c r="V29" i="2" s="1"/>
  <c r="T53" i="2"/>
  <c r="V53" i="2" s="1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E3E0FD9-8D54-4725-B824-7BE80B9BD776}" keepAlive="1" name="Query - 2024" description="Connection to the '2024' query in the workbook." type="5" refreshedVersion="8" background="1" saveData="1">
    <dbPr connection="Provider=Microsoft.Mashup.OleDb.1;Data Source=$Workbook$;Location=2024;Extended Properties=&quot;&quot;" command="SELECT * FROM [2024]"/>
  </connection>
</connections>
</file>

<file path=xl/sharedStrings.xml><?xml version="1.0" encoding="utf-8"?>
<sst xmlns="http://schemas.openxmlformats.org/spreadsheetml/2006/main" count="20" uniqueCount="17">
  <si>
    <t>Time</t>
  </si>
  <si>
    <t>Value</t>
  </si>
  <si>
    <t>log(Value)</t>
  </si>
  <si>
    <t>Column1</t>
  </si>
  <si>
    <t>= 0.0688x - 130.94</t>
  </si>
  <si>
    <t>y+130.94=-.0688x</t>
  </si>
  <si>
    <t>(y+130.94)/0.0688=x</t>
  </si>
  <si>
    <t>V=EXP(0.0688*Year - 130.94)</t>
  </si>
  <si>
    <t>Year</t>
  </si>
  <si>
    <t>ln(Value)</t>
  </si>
  <si>
    <t>Actual</t>
  </si>
  <si>
    <t>Column2</t>
  </si>
  <si>
    <t>Column3</t>
  </si>
  <si>
    <t>log(V)</t>
  </si>
  <si>
    <t>`</t>
  </si>
  <si>
    <t>R=</t>
  </si>
  <si>
    <t>Prediction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</si>
</sst>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2"/>
      <color rgb="FF444444"/>
      <name val="Roboto"/>
    </font>
    <font>
      <sz val="12"/>
      <color theme="1"/>
      <name val="Aptos Narrow"/>
      <family val="2"/>
      <scheme val="minor"/>
    </font>
    <font>
      <sz val="12"/>
      <color rgb="FF000000"/>
      <name val="Times New Roman"/>
      <family val="1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rgb="FFDDDDDD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2" fillId="0" borderId="0" xfId="0" applyFont="1"/>
    <xf numFmtId="0" fontId="4" fillId="0" borderId="2" xfId="0" applyFont="1" applyBorder="1" applyAlignment="1">
      <alignment horizontal="center"/>
    </xf>
    <xf numFmtId="0" fontId="6" fillId="0" borderId="0" xfId="0" applyFont="1"/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5" fillId="0" borderId="2" xfId="0" applyFont="1" applyBorder="1" applyAlignment="1">
      <alignment horizontal="center"/>
    </xf>
    <xf numFmtId="1" fontId="5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2" fontId="2" fillId="0" borderId="0" xfId="0" applyNumberFormat="1" applyFont="1" applyAlignment="1">
      <alignment horizontal="left"/>
    </xf>
    <xf numFmtId="2" fontId="1" fillId="0" borderId="0" xfId="0" applyNumberFormat="1" applyFont="1" applyAlignment="1">
      <alignment horizontal="left" vertical="top" wrapText="1"/>
    </xf>
    <xf numFmtId="2" fontId="1" fillId="0" borderId="1" xfId="0" applyNumberFormat="1" applyFont="1" applyBorder="1" applyAlignment="1">
      <alignment horizontal="left" vertical="top" wrapText="1"/>
    </xf>
    <xf numFmtId="2" fontId="2" fillId="0" borderId="1" xfId="0" applyNumberFormat="1" applyFont="1" applyBorder="1" applyAlignment="1">
      <alignment horizontal="left"/>
    </xf>
    <xf numFmtId="0" fontId="8" fillId="0" borderId="0" xfId="0" applyFont="1" applyAlignment="1">
      <alignment horizontal="right"/>
    </xf>
    <xf numFmtId="0" fontId="8" fillId="0" borderId="0" xfId="0" applyFont="1"/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2"/>
      </font>
      <numFmt numFmtId="0" formatCode="General"/>
      <alignment horizontal="left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  <numFmt numFmtId="0" formatCode="General"/>
      <alignment horizontal="left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  <numFmt numFmtId="0" formatCode="General"/>
      <alignment horizontal="left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  <numFmt numFmtId="0" formatCode="General"/>
      <alignment horizontal="left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  <numFmt numFmtId="0" formatCode="General"/>
      <alignment horizontal="left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  <numFmt numFmtId="2" formatCode="0.00"/>
      <alignment horizontal="left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  <numFmt numFmtId="0" formatCode="General"/>
      <alignment horizontal="left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  <numFmt numFmtId="0" formatCode="General"/>
      <alignment horizontal="left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ln(V) vs time with </a:t>
            </a:r>
            <a:r>
              <a:rPr lang="en-US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linear trendline </a:t>
            </a:r>
            <a:endParaRPr lang="en-US" sz="18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'2024'!$C$1</c:f>
              <c:strCache>
                <c:ptCount val="1"/>
                <c:pt idx="0">
                  <c:v>log(Value)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8588738925957433"/>
                  <c:y val="1.6283642510787847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aseline="0"/>
                      <a:t>y = 0.0703x - 134.01</a:t>
                    </a:r>
                    <a:br>
                      <a:rPr lang="en-US" sz="1200" baseline="0"/>
                    </a:br>
                    <a:r>
                      <a:rPr lang="en-US" sz="1200" baseline="0"/>
                      <a:t>R² = 0.9672</a:t>
                    </a:r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trendline>
            <c:spPr>
              <a:ln w="28575" cap="rnd">
                <a:solidFill>
                  <a:schemeClr val="accent4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'2024'!$A$2:$A$78</c:f>
              <c:numCache>
                <c:formatCode>0.00</c:formatCode>
                <c:ptCount val="77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  <c:pt idx="72">
                  <c:v>2022</c:v>
                </c:pt>
                <c:pt idx="73">
                  <c:v>2023</c:v>
                </c:pt>
                <c:pt idx="74">
                  <c:v>2024</c:v>
                </c:pt>
              </c:numCache>
            </c:numRef>
          </c:xVal>
          <c:yVal>
            <c:numRef>
              <c:f>'2024'!$C$2:$C$78</c:f>
              <c:numCache>
                <c:formatCode>General</c:formatCode>
                <c:ptCount val="77"/>
                <c:pt idx="0">
                  <c:v>3.0160249768217535</c:v>
                </c:pt>
                <c:pt idx="1">
                  <c:v>3.1684242813721024</c:v>
                </c:pt>
                <c:pt idx="2">
                  <c:v>3.279782759771722</c:v>
                </c:pt>
                <c:pt idx="3">
                  <c:v>3.2112467977037098</c:v>
                </c:pt>
                <c:pt idx="4">
                  <c:v>3.5829632285223871</c:v>
                </c:pt>
                <c:pt idx="5">
                  <c:v>3.8172726688823353</c:v>
                </c:pt>
                <c:pt idx="6">
                  <c:v>3.8431015599617244</c:v>
                </c:pt>
                <c:pt idx="7">
                  <c:v>3.6886294228587269</c:v>
                </c:pt>
                <c:pt idx="8">
                  <c:v>4.0111440962959533</c:v>
                </c:pt>
                <c:pt idx="9">
                  <c:v>4.0925095462763714</c:v>
                </c:pt>
                <c:pt idx="10">
                  <c:v>4.0623377660870146</c:v>
                </c:pt>
                <c:pt idx="11">
                  <c:v>4.2703965060024602</c:v>
                </c:pt>
                <c:pt idx="12">
                  <c:v>4.1447207695471677</c:v>
                </c:pt>
                <c:pt idx="13">
                  <c:v>4.3177547446537412</c:v>
                </c:pt>
                <c:pt idx="14">
                  <c:v>4.43970574626056</c:v>
                </c:pt>
                <c:pt idx="15">
                  <c:v>4.526451601276686</c:v>
                </c:pt>
                <c:pt idx="16">
                  <c:v>4.3861431501857213</c:v>
                </c:pt>
                <c:pt idx="17">
                  <c:v>4.5692320791824619</c:v>
                </c:pt>
                <c:pt idx="18">
                  <c:v>4.6430438384161725</c:v>
                </c:pt>
                <c:pt idx="19">
                  <c:v>4.5224405383890955</c:v>
                </c:pt>
                <c:pt idx="20">
                  <c:v>4.5234176841158327</c:v>
                </c:pt>
                <c:pt idx="21">
                  <c:v>4.6258547771809244</c:v>
                </c:pt>
                <c:pt idx="22">
                  <c:v>4.7711082635315218</c:v>
                </c:pt>
                <c:pt idx="23">
                  <c:v>4.5803650670691205</c:v>
                </c:pt>
                <c:pt idx="24">
                  <c:v>4.2277092742895244</c:v>
                </c:pt>
                <c:pt idx="25">
                  <c:v>4.5019185561776167</c:v>
                </c:pt>
                <c:pt idx="26">
                  <c:v>4.677118685300675</c:v>
                </c:pt>
                <c:pt idx="27">
                  <c:v>4.5549289695513444</c:v>
                </c:pt>
                <c:pt idx="28">
                  <c:v>4.5654933688351926</c:v>
                </c:pt>
                <c:pt idx="29">
                  <c:v>4.6815755171904971</c:v>
                </c:pt>
                <c:pt idx="30">
                  <c:v>4.910888620925971</c:v>
                </c:pt>
                <c:pt idx="31">
                  <c:v>4.8085191099741218</c:v>
                </c:pt>
                <c:pt idx="32">
                  <c:v>4.9462034339368666</c:v>
                </c:pt>
                <c:pt idx="33">
                  <c:v>5.105521141460061</c:v>
                </c:pt>
                <c:pt idx="34">
                  <c:v>5.1194299064883646</c:v>
                </c:pt>
                <c:pt idx="35">
                  <c:v>5.353184267988877</c:v>
                </c:pt>
                <c:pt idx="36">
                  <c:v>5.4896399588724103</c:v>
                </c:pt>
                <c:pt idx="37">
                  <c:v>5.5097121708276982</c:v>
                </c:pt>
                <c:pt idx="38">
                  <c:v>5.6266134118850726</c:v>
                </c:pt>
                <c:pt idx="39">
                  <c:v>5.867600559885596</c:v>
                </c:pt>
                <c:pt idx="40">
                  <c:v>5.7997590990036869</c:v>
                </c:pt>
                <c:pt idx="41">
                  <c:v>6.0333020258495615</c:v>
                </c:pt>
                <c:pt idx="42">
                  <c:v>6.0769768844321961</c:v>
                </c:pt>
                <c:pt idx="43">
                  <c:v>6.1451508334069702</c:v>
                </c:pt>
                <c:pt idx="44">
                  <c:v>6.129638272412099</c:v>
                </c:pt>
                <c:pt idx="45">
                  <c:v>6.4231333207127825</c:v>
                </c:pt>
                <c:pt idx="46">
                  <c:v>6.6076496865312988</c:v>
                </c:pt>
                <c:pt idx="47">
                  <c:v>6.8777392722385411</c:v>
                </c:pt>
                <c:pt idx="48">
                  <c:v>7.1141432360763055</c:v>
                </c:pt>
                <c:pt idx="49">
                  <c:v>7.2925073454927603</c:v>
                </c:pt>
                <c:pt idx="50">
                  <c:v>7.1855991142980145</c:v>
                </c:pt>
                <c:pt idx="51">
                  <c:v>7.0458462608626764</c:v>
                </c:pt>
                <c:pt idx="52">
                  <c:v>6.7797173410954326</c:v>
                </c:pt>
                <c:pt idx="53">
                  <c:v>7.0138435297765023</c:v>
                </c:pt>
                <c:pt idx="54">
                  <c:v>7.0999611578500685</c:v>
                </c:pt>
                <c:pt idx="55">
                  <c:v>7.1295298937301013</c:v>
                </c:pt>
                <c:pt idx="56">
                  <c:v>7.2572142503005619</c:v>
                </c:pt>
                <c:pt idx="57">
                  <c:v>7.2919014107177347</c:v>
                </c:pt>
                <c:pt idx="58">
                  <c:v>6.8059993700277497</c:v>
                </c:pt>
                <c:pt idx="59">
                  <c:v>7.0166993659713164</c:v>
                </c:pt>
                <c:pt idx="60">
                  <c:v>7.1369922277848987</c:v>
                </c:pt>
                <c:pt idx="61">
                  <c:v>7.1369604216749423</c:v>
                </c:pt>
                <c:pt idx="62">
                  <c:v>7.2627618319303</c:v>
                </c:pt>
                <c:pt idx="63">
                  <c:v>7.5220540384243666</c:v>
                </c:pt>
                <c:pt idx="64">
                  <c:v>7.6299271385826986</c:v>
                </c:pt>
                <c:pt idx="65">
                  <c:v>7.6226345966853151</c:v>
                </c:pt>
                <c:pt idx="66">
                  <c:v>7.7137086869631579</c:v>
                </c:pt>
                <c:pt idx="67">
                  <c:v>7.8911848981094188</c:v>
                </c:pt>
                <c:pt idx="68">
                  <c:v>7.8267822638991733</c:v>
                </c:pt>
                <c:pt idx="69">
                  <c:v>8.0804788731317458</c:v>
                </c:pt>
                <c:pt idx="70">
                  <c:v>8.2311284770021995</c:v>
                </c:pt>
                <c:pt idx="71">
                  <c:v>8.4693004244654464</c:v>
                </c:pt>
                <c:pt idx="72">
                  <c:v>8.253097428770598</c:v>
                </c:pt>
                <c:pt idx="73">
                  <c:v>8.4700659438342907</c:v>
                </c:pt>
                <c:pt idx="74">
                  <c:v>8.6305218767232414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DD8-49D9-AA60-DF930351B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9024431"/>
        <c:axId val="969024911"/>
      </c:scatterChart>
      <c:valAx>
        <c:axId val="969024431"/>
        <c:scaling>
          <c:orientation val="minMax"/>
          <c:min val="19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9024911"/>
        <c:crosses val="autoZero"/>
        <c:crossBetween val="midCat"/>
      </c:valAx>
      <c:valAx>
        <c:axId val="969024911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90244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S&amp;P index, 1974 -2000, linear fit to log transfomed data</a:t>
            </a:r>
          </a:p>
        </c:rich>
      </c:tx>
      <c:layout>
        <c:manualLayout>
          <c:xMode val="edge"/>
          <c:yMode val="edge"/>
          <c:x val="0.10980716018092675"/>
          <c:y val="3.37941628264208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7341576506955181E-2"/>
          <c:y val="0.10904810619714053"/>
          <c:w val="0.91707367336424528"/>
          <c:h val="0.82298200129688259"/>
        </c:manualLayout>
      </c:layout>
      <c:scatterChart>
        <c:scatterStyle val="lineMarker"/>
        <c:varyColors val="0"/>
        <c:ser>
          <c:idx val="0"/>
          <c:order val="0"/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55507833672689644"/>
                  <c:y val="9.678894976837572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'2024'!$A$32:$A$76</c:f>
              <c:numCache>
                <c:formatCode>0.00</c:formatCode>
                <c:ptCount val="45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</c:numCache>
            </c:numRef>
          </c:xVal>
          <c:yVal>
            <c:numRef>
              <c:f>'2024'!$C$32:$C$76</c:f>
              <c:numCache>
                <c:formatCode>General</c:formatCode>
                <c:ptCount val="45"/>
                <c:pt idx="0">
                  <c:v>4.910888620925971</c:v>
                </c:pt>
                <c:pt idx="1">
                  <c:v>4.8085191099741218</c:v>
                </c:pt>
                <c:pt idx="2">
                  <c:v>4.9462034339368666</c:v>
                </c:pt>
                <c:pt idx="3">
                  <c:v>5.105521141460061</c:v>
                </c:pt>
                <c:pt idx="4">
                  <c:v>5.1194299064883646</c:v>
                </c:pt>
                <c:pt idx="5">
                  <c:v>5.353184267988877</c:v>
                </c:pt>
                <c:pt idx="6">
                  <c:v>5.4896399588724103</c:v>
                </c:pt>
                <c:pt idx="7">
                  <c:v>5.5097121708276982</c:v>
                </c:pt>
                <c:pt idx="8">
                  <c:v>5.6266134118850726</c:v>
                </c:pt>
                <c:pt idx="9">
                  <c:v>5.867600559885596</c:v>
                </c:pt>
                <c:pt idx="10">
                  <c:v>5.7997590990036869</c:v>
                </c:pt>
                <c:pt idx="11">
                  <c:v>6.0333020258495615</c:v>
                </c:pt>
                <c:pt idx="12">
                  <c:v>6.0769768844321961</c:v>
                </c:pt>
                <c:pt idx="13">
                  <c:v>6.1451508334069702</c:v>
                </c:pt>
                <c:pt idx="14">
                  <c:v>6.129638272412099</c:v>
                </c:pt>
                <c:pt idx="15">
                  <c:v>6.4231333207127825</c:v>
                </c:pt>
                <c:pt idx="16">
                  <c:v>6.6076496865312988</c:v>
                </c:pt>
                <c:pt idx="17">
                  <c:v>6.8777392722385411</c:v>
                </c:pt>
                <c:pt idx="18">
                  <c:v>7.1141432360763055</c:v>
                </c:pt>
                <c:pt idx="19">
                  <c:v>7.2925073454927603</c:v>
                </c:pt>
                <c:pt idx="20">
                  <c:v>7.1855991142980145</c:v>
                </c:pt>
                <c:pt idx="21">
                  <c:v>7.0458462608626764</c:v>
                </c:pt>
                <c:pt idx="22">
                  <c:v>6.7797173410954326</c:v>
                </c:pt>
                <c:pt idx="23">
                  <c:v>7.0138435297765023</c:v>
                </c:pt>
                <c:pt idx="24">
                  <c:v>7.0999611578500685</c:v>
                </c:pt>
                <c:pt idx="25">
                  <c:v>7.1295298937301013</c:v>
                </c:pt>
                <c:pt idx="26">
                  <c:v>7.2572142503005619</c:v>
                </c:pt>
                <c:pt idx="27">
                  <c:v>7.2919014107177347</c:v>
                </c:pt>
                <c:pt idx="28">
                  <c:v>6.8059993700277497</c:v>
                </c:pt>
                <c:pt idx="29">
                  <c:v>7.0166993659713164</c:v>
                </c:pt>
                <c:pt idx="30">
                  <c:v>7.1369922277848987</c:v>
                </c:pt>
                <c:pt idx="31">
                  <c:v>7.1369604216749423</c:v>
                </c:pt>
                <c:pt idx="32">
                  <c:v>7.2627618319303</c:v>
                </c:pt>
                <c:pt idx="33">
                  <c:v>7.5220540384243666</c:v>
                </c:pt>
                <c:pt idx="34">
                  <c:v>7.6299271385826986</c:v>
                </c:pt>
                <c:pt idx="35">
                  <c:v>7.6226345966853151</c:v>
                </c:pt>
                <c:pt idx="36">
                  <c:v>7.7137086869631579</c:v>
                </c:pt>
                <c:pt idx="37">
                  <c:v>7.8911848981094188</c:v>
                </c:pt>
                <c:pt idx="38">
                  <c:v>7.8267822638991733</c:v>
                </c:pt>
                <c:pt idx="39">
                  <c:v>8.0804788731317458</c:v>
                </c:pt>
                <c:pt idx="40">
                  <c:v>8.2311284770021995</c:v>
                </c:pt>
                <c:pt idx="41">
                  <c:v>8.4693004244654464</c:v>
                </c:pt>
                <c:pt idx="42">
                  <c:v>8.253097428770598</c:v>
                </c:pt>
                <c:pt idx="43">
                  <c:v>8.4700659438342907</c:v>
                </c:pt>
                <c:pt idx="44">
                  <c:v>8.6305218767232414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363-451B-8780-FB8334F27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692607"/>
        <c:axId val="100693567"/>
      </c:scatterChart>
      <c:valAx>
        <c:axId val="100692607"/>
        <c:scaling>
          <c:orientation val="minMax"/>
          <c:max val="2024"/>
          <c:min val="197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693567"/>
        <c:crosses val="autoZero"/>
        <c:crossBetween val="midCat"/>
      </c:valAx>
      <c:valAx>
        <c:axId val="100693567"/>
        <c:scaling>
          <c:orientation val="minMax"/>
          <c:min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69260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'2024'!$A$2:$A$76</c:f>
              <c:numCache>
                <c:formatCode>0.00</c:formatCode>
                <c:ptCount val="75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  <c:pt idx="72">
                  <c:v>2022</c:v>
                </c:pt>
                <c:pt idx="73">
                  <c:v>2023</c:v>
                </c:pt>
                <c:pt idx="74">
                  <c:v>2024</c:v>
                </c:pt>
              </c:numCache>
            </c:numRef>
          </c:xVal>
          <c:yVal>
            <c:numRef>
              <c:f>'2024'!$B$2:$B$76</c:f>
              <c:numCache>
                <c:formatCode>General</c:formatCode>
                <c:ptCount val="75"/>
                <c:pt idx="0">
                  <c:v>20.41</c:v>
                </c:pt>
                <c:pt idx="1">
                  <c:v>23.77</c:v>
                </c:pt>
                <c:pt idx="2">
                  <c:v>26.57</c:v>
                </c:pt>
                <c:pt idx="3">
                  <c:v>24.81</c:v>
                </c:pt>
                <c:pt idx="4">
                  <c:v>35.979999999999997</c:v>
                </c:pt>
                <c:pt idx="5">
                  <c:v>45.48</c:v>
                </c:pt>
                <c:pt idx="6">
                  <c:v>46.67</c:v>
                </c:pt>
                <c:pt idx="7">
                  <c:v>39.99</c:v>
                </c:pt>
                <c:pt idx="8">
                  <c:v>55.21</c:v>
                </c:pt>
                <c:pt idx="9">
                  <c:v>59.89</c:v>
                </c:pt>
                <c:pt idx="10">
                  <c:v>58.11</c:v>
                </c:pt>
                <c:pt idx="11">
                  <c:v>71.55</c:v>
                </c:pt>
                <c:pt idx="12">
                  <c:v>63.1</c:v>
                </c:pt>
                <c:pt idx="13">
                  <c:v>75.02</c:v>
                </c:pt>
                <c:pt idx="14">
                  <c:v>84.75</c:v>
                </c:pt>
                <c:pt idx="15">
                  <c:v>92.43</c:v>
                </c:pt>
                <c:pt idx="16">
                  <c:v>80.33</c:v>
                </c:pt>
                <c:pt idx="17">
                  <c:v>96.47</c:v>
                </c:pt>
                <c:pt idx="18">
                  <c:v>103.86</c:v>
                </c:pt>
                <c:pt idx="19">
                  <c:v>92.06</c:v>
                </c:pt>
                <c:pt idx="20">
                  <c:v>92.15</c:v>
                </c:pt>
                <c:pt idx="21">
                  <c:v>102.09</c:v>
                </c:pt>
                <c:pt idx="22">
                  <c:v>118.05</c:v>
                </c:pt>
                <c:pt idx="23">
                  <c:v>97.55</c:v>
                </c:pt>
                <c:pt idx="24">
                  <c:v>68.56</c:v>
                </c:pt>
                <c:pt idx="25">
                  <c:v>90.19</c:v>
                </c:pt>
                <c:pt idx="26">
                  <c:v>107.46</c:v>
                </c:pt>
                <c:pt idx="27">
                  <c:v>95.1</c:v>
                </c:pt>
                <c:pt idx="28">
                  <c:v>96.11</c:v>
                </c:pt>
                <c:pt idx="29">
                  <c:v>107.94</c:v>
                </c:pt>
                <c:pt idx="30">
                  <c:v>135.76</c:v>
                </c:pt>
                <c:pt idx="31">
                  <c:v>122.55</c:v>
                </c:pt>
                <c:pt idx="32">
                  <c:v>140.63999999999999</c:v>
                </c:pt>
                <c:pt idx="33">
                  <c:v>164.93</c:v>
                </c:pt>
                <c:pt idx="34">
                  <c:v>167.24</c:v>
                </c:pt>
                <c:pt idx="35">
                  <c:v>211.28</c:v>
                </c:pt>
                <c:pt idx="36">
                  <c:v>242.17</c:v>
                </c:pt>
                <c:pt idx="37">
                  <c:v>247.08</c:v>
                </c:pt>
                <c:pt idx="38">
                  <c:v>277.72000000000003</c:v>
                </c:pt>
                <c:pt idx="39">
                  <c:v>353.4</c:v>
                </c:pt>
                <c:pt idx="40">
                  <c:v>330.22</c:v>
                </c:pt>
                <c:pt idx="41">
                  <c:v>417.09</c:v>
                </c:pt>
                <c:pt idx="42">
                  <c:v>435.71</c:v>
                </c:pt>
                <c:pt idx="43">
                  <c:v>466.45</c:v>
                </c:pt>
                <c:pt idx="44">
                  <c:v>459.27</c:v>
                </c:pt>
                <c:pt idx="45">
                  <c:v>615.92999999999995</c:v>
                </c:pt>
                <c:pt idx="46">
                  <c:v>740.74</c:v>
                </c:pt>
                <c:pt idx="47">
                  <c:v>970.43</c:v>
                </c:pt>
                <c:pt idx="48">
                  <c:v>1229.23</c:v>
                </c:pt>
                <c:pt idx="49">
                  <c:v>1469.25</c:v>
                </c:pt>
                <c:pt idx="50">
                  <c:v>1320.28</c:v>
                </c:pt>
                <c:pt idx="51">
                  <c:v>1148.08</c:v>
                </c:pt>
                <c:pt idx="52">
                  <c:v>879.82</c:v>
                </c:pt>
                <c:pt idx="53">
                  <c:v>1111.92</c:v>
                </c:pt>
                <c:pt idx="54">
                  <c:v>1211.92</c:v>
                </c:pt>
                <c:pt idx="55">
                  <c:v>1248.29</c:v>
                </c:pt>
                <c:pt idx="56">
                  <c:v>1418.3</c:v>
                </c:pt>
                <c:pt idx="57">
                  <c:v>1468.36</c:v>
                </c:pt>
                <c:pt idx="58">
                  <c:v>903.25</c:v>
                </c:pt>
                <c:pt idx="59">
                  <c:v>1115.0999999999999</c:v>
                </c:pt>
                <c:pt idx="60">
                  <c:v>1257.6400000000001</c:v>
                </c:pt>
                <c:pt idx="61">
                  <c:v>1257.5999999999999</c:v>
                </c:pt>
                <c:pt idx="62">
                  <c:v>1426.19</c:v>
                </c:pt>
                <c:pt idx="63">
                  <c:v>1848.36</c:v>
                </c:pt>
                <c:pt idx="64">
                  <c:v>2058.9</c:v>
                </c:pt>
                <c:pt idx="65">
                  <c:v>2043.94</c:v>
                </c:pt>
                <c:pt idx="66">
                  <c:v>2238.83</c:v>
                </c:pt>
                <c:pt idx="67">
                  <c:v>2673.61</c:v>
                </c:pt>
                <c:pt idx="68">
                  <c:v>2506.85</c:v>
                </c:pt>
                <c:pt idx="69">
                  <c:v>3230.78</c:v>
                </c:pt>
                <c:pt idx="70">
                  <c:v>3756.07</c:v>
                </c:pt>
                <c:pt idx="71">
                  <c:v>4766.18</c:v>
                </c:pt>
                <c:pt idx="72">
                  <c:v>3839.5</c:v>
                </c:pt>
                <c:pt idx="73">
                  <c:v>4769.83</c:v>
                </c:pt>
                <c:pt idx="74">
                  <c:v>5600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E3E-47C4-9371-07069D299A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1004096"/>
        <c:axId val="401021856"/>
      </c:scatterChart>
      <c:valAx>
        <c:axId val="401004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1021856"/>
        <c:crosses val="autoZero"/>
        <c:crossBetween val="midCat"/>
      </c:valAx>
      <c:valAx>
        <c:axId val="401021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10040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S&amp;P index, 1974 -2000, linear fit to log transfomed data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9330336832895888"/>
                  <c:y val="-8.103301380156130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'2024'!$A$2:$A$32</c:f>
              <c:numCache>
                <c:formatCode>0.00</c:formatCode>
                <c:ptCount val="3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</c:numCache>
            </c:numRef>
          </c:xVal>
          <c:yVal>
            <c:numRef>
              <c:f>'2024'!$C$2:$C$32</c:f>
              <c:numCache>
                <c:formatCode>General</c:formatCode>
                <c:ptCount val="31"/>
                <c:pt idx="0">
                  <c:v>3.0160249768217535</c:v>
                </c:pt>
                <c:pt idx="1">
                  <c:v>3.1684242813721024</c:v>
                </c:pt>
                <c:pt idx="2">
                  <c:v>3.279782759771722</c:v>
                </c:pt>
                <c:pt idx="3">
                  <c:v>3.2112467977037098</c:v>
                </c:pt>
                <c:pt idx="4">
                  <c:v>3.5829632285223871</c:v>
                </c:pt>
                <c:pt idx="5">
                  <c:v>3.8172726688823353</c:v>
                </c:pt>
                <c:pt idx="6">
                  <c:v>3.8431015599617244</c:v>
                </c:pt>
                <c:pt idx="7">
                  <c:v>3.6886294228587269</c:v>
                </c:pt>
                <c:pt idx="8">
                  <c:v>4.0111440962959533</c:v>
                </c:pt>
                <c:pt idx="9">
                  <c:v>4.0925095462763714</c:v>
                </c:pt>
                <c:pt idx="10">
                  <c:v>4.0623377660870146</c:v>
                </c:pt>
                <c:pt idx="11">
                  <c:v>4.2703965060024602</c:v>
                </c:pt>
                <c:pt idx="12">
                  <c:v>4.1447207695471677</c:v>
                </c:pt>
                <c:pt idx="13">
                  <c:v>4.3177547446537412</c:v>
                </c:pt>
                <c:pt idx="14">
                  <c:v>4.43970574626056</c:v>
                </c:pt>
                <c:pt idx="15">
                  <c:v>4.526451601276686</c:v>
                </c:pt>
                <c:pt idx="16">
                  <c:v>4.3861431501857213</c:v>
                </c:pt>
                <c:pt idx="17">
                  <c:v>4.5692320791824619</c:v>
                </c:pt>
                <c:pt idx="18">
                  <c:v>4.6430438384161725</c:v>
                </c:pt>
                <c:pt idx="19">
                  <c:v>4.5224405383890955</c:v>
                </c:pt>
                <c:pt idx="20">
                  <c:v>4.5234176841158327</c:v>
                </c:pt>
                <c:pt idx="21">
                  <c:v>4.6258547771809244</c:v>
                </c:pt>
                <c:pt idx="22">
                  <c:v>4.7711082635315218</c:v>
                </c:pt>
                <c:pt idx="23">
                  <c:v>4.5803650670691205</c:v>
                </c:pt>
                <c:pt idx="24">
                  <c:v>4.2277092742895244</c:v>
                </c:pt>
                <c:pt idx="25">
                  <c:v>4.5019185561776167</c:v>
                </c:pt>
                <c:pt idx="26">
                  <c:v>4.677118685300675</c:v>
                </c:pt>
                <c:pt idx="27">
                  <c:v>4.5549289695513444</c:v>
                </c:pt>
                <c:pt idx="28">
                  <c:v>4.5654933688351926</c:v>
                </c:pt>
                <c:pt idx="29">
                  <c:v>4.6815755171904971</c:v>
                </c:pt>
                <c:pt idx="30">
                  <c:v>4.910888620925971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A99-47D0-968A-038A823D4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9199919"/>
        <c:axId val="659200399"/>
      </c:scatterChart>
      <c:valAx>
        <c:axId val="659199919"/>
        <c:scaling>
          <c:orientation val="minMax"/>
          <c:min val="19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9200399"/>
        <c:crosses val="autoZero"/>
        <c:crossBetween val="midCat"/>
      </c:valAx>
      <c:valAx>
        <c:axId val="659200399"/>
        <c:scaling>
          <c:orientation val="minMax"/>
          <c:min val="2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919991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495299</xdr:colOff>
      <xdr:row>1</xdr:row>
      <xdr:rowOff>180976</xdr:rowOff>
    </xdr:from>
    <xdr:to>
      <xdr:col>16</xdr:col>
      <xdr:colOff>371475</xdr:colOff>
      <xdr:row>24</xdr:row>
      <xdr:rowOff>38101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4F39865-C391-A668-C05A-C4FAB0C222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19050</xdr:colOff>
      <xdr:row>26</xdr:row>
      <xdr:rowOff>142875</xdr:rowOff>
    </xdr:from>
    <xdr:to>
      <xdr:col>24</xdr:col>
      <xdr:colOff>190500</xdr:colOff>
      <xdr:row>46</xdr:row>
      <xdr:rowOff>95250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924A411-D364-0905-1335-421038DDF0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71437</xdr:colOff>
      <xdr:row>60</xdr:row>
      <xdr:rowOff>128587</xdr:rowOff>
    </xdr:from>
    <xdr:to>
      <xdr:col>13</xdr:col>
      <xdr:colOff>185737</xdr:colOff>
      <xdr:row>73</xdr:row>
      <xdr:rowOff>147637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4F1777C-0D60-CAB7-CFF2-D3CED9B873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314324</xdr:colOff>
      <xdr:row>26</xdr:row>
      <xdr:rowOff>157161</xdr:rowOff>
    </xdr:from>
    <xdr:to>
      <xdr:col>15</xdr:col>
      <xdr:colOff>466725</xdr:colOff>
      <xdr:row>46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FFB12F9-AD15-1B5D-73C4-7402CCB343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DE07026E-8E30-4A7B-B5DC-E2BCB8E68C8C}" autoFormatId="16" applyNumberFormats="0" applyBorderFormats="0" applyFontFormats="0" applyPatternFormats="0" applyAlignmentFormats="0" applyWidthHeightFormats="0">
  <queryTableRefresh nextId="12" unboundColumnsRight="4">
    <queryTableFields count="6">
      <queryTableField id="1" name="Column1" tableColumnId="1"/>
      <queryTableField id="6" name="Column6" tableColumnId="6"/>
      <queryTableField id="8" dataBound="0" tableColumnId="2"/>
      <queryTableField id="9" dataBound="0" tableColumnId="3"/>
      <queryTableField id="10" dataBound="0" tableColumnId="4"/>
      <queryTableField id="11" dataBound="0" tableColumnId="5"/>
    </queryTableFields>
    <queryTableDeletedFields count="5">
      <deletedField name="Column7"/>
      <deletedField name="Column2"/>
      <deletedField name="Column3"/>
      <deletedField name="Column4"/>
      <deletedField name="Column5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3837F63-8D55-4170-B105-B1B95895BA91}" name="_2024" displayName="_2024" ref="A1:F76" tableType="queryTable" totalsRowShown="0" headerRowDxfId="7" dataDxfId="6">
  <autoFilter ref="A1:F76" xr:uid="{33837F63-8D55-4170-B105-B1B95895BA91}"/>
  <sortState xmlns:xlrd2="http://schemas.microsoft.com/office/spreadsheetml/2017/richdata2" ref="A2:E76">
    <sortCondition ref="A1:A76"/>
  </sortState>
  <tableColumns count="6">
    <tableColumn id="1" xr3:uid="{3382228B-4761-4086-9B63-ECCF8E47477B}" uniqueName="1" name="Time" queryTableFieldId="1" dataDxfId="5"/>
    <tableColumn id="6" xr3:uid="{5342D8B4-6194-4DFF-9A39-BE003CC67653}" uniqueName="6" name="Value" queryTableFieldId="6" dataDxfId="4"/>
    <tableColumn id="2" xr3:uid="{B2BC1FD3-F450-48ED-B415-8F2478437836}" uniqueName="2" name="log(Value)" queryTableFieldId="8" dataDxfId="3">
      <calculatedColumnFormula>LN(_2024[[#This Row],[Value]])</calculatedColumnFormula>
    </tableColumn>
    <tableColumn id="3" xr3:uid="{06BC929C-9B81-456C-9561-899FD27DEB07}" uniqueName="3" name="Column1" queryTableFieldId="9" dataDxfId="2">
      <calculatedColumnFormula>_2024[[#This Row],[Value]]/20.4</calculatedColumnFormula>
    </tableColumn>
    <tableColumn id="4" xr3:uid="{10CF186A-19A2-4B27-B187-F68BF11F05F7}" uniqueName="4" name="Column2" queryTableFieldId="10" dataDxfId="1">
      <calculatedColumnFormula>_2024[[#This Row],[Time]]-1949</calculatedColumnFormula>
    </tableColumn>
    <tableColumn id="5" xr3:uid="{EBB1D26E-ADDD-43F5-BFA9-5EBD30D8BB45}" uniqueName="5" name="Column3" queryTableFieldId="11" dataDxfId="0">
      <calculatedColumnFormula>_2024[[#This Row],[Time]]-1949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E2365-B2CE-4D07-AAF4-229A55C2D1A2}">
  <dimension ref="A1:W76"/>
  <sheetViews>
    <sheetView tabSelected="1" topLeftCell="A4" workbookViewId="0">
      <selection activeCell="X19" sqref="X19"/>
    </sheetView>
  </sheetViews>
  <sheetFormatPr defaultRowHeight="15.75" x14ac:dyDescent="0.25"/>
  <cols>
    <col min="1" max="1" width="11.42578125" style="14" bestFit="1" customWidth="1"/>
    <col min="2" max="2" width="11.42578125" style="1" bestFit="1" customWidth="1"/>
    <col min="3" max="3" width="11.42578125" bestFit="1" customWidth="1"/>
    <col min="13" max="13" width="12" bestFit="1" customWidth="1"/>
    <col min="20" max="20" width="11.85546875" customWidth="1"/>
    <col min="21" max="21" width="9.7109375" customWidth="1"/>
  </cols>
  <sheetData>
    <row r="1" spans="1:20" x14ac:dyDescent="0.25">
      <c r="A1" s="14" t="s">
        <v>0</v>
      </c>
      <c r="B1" s="1" t="s">
        <v>1</v>
      </c>
      <c r="C1" s="1" t="s">
        <v>2</v>
      </c>
      <c r="D1" s="1" t="s">
        <v>3</v>
      </c>
      <c r="E1" s="1" t="s">
        <v>11</v>
      </c>
      <c r="F1" s="1" t="s">
        <v>12</v>
      </c>
    </row>
    <row r="2" spans="1:20" x14ac:dyDescent="0.25">
      <c r="A2" s="15">
        <v>1950</v>
      </c>
      <c r="B2" s="11">
        <v>20.41</v>
      </c>
      <c r="C2" s="1">
        <f>LN(_2024[[#This Row],[Value]])</f>
        <v>3.0160249768217535</v>
      </c>
      <c r="D2" s="1">
        <f>_2024[[#This Row],[Value]]/20.4</f>
        <v>1.0004901960784314</v>
      </c>
      <c r="E2" s="1">
        <f>_2024[[#This Row],[Time]]-1949</f>
        <v>1</v>
      </c>
      <c r="F2" s="1">
        <f>_2024[[#This Row],[Time]]-1949</f>
        <v>1</v>
      </c>
    </row>
    <row r="3" spans="1:20" x14ac:dyDescent="0.25">
      <c r="A3" s="15">
        <v>1951</v>
      </c>
      <c r="B3" s="11">
        <v>23.77</v>
      </c>
      <c r="C3" s="1">
        <f>LN(_2024[[#This Row],[Value]])</f>
        <v>3.1684242813721024</v>
      </c>
      <c r="D3" s="1">
        <f>_2024[[#This Row],[Value]]/20.4</f>
        <v>1.1651960784313726</v>
      </c>
      <c r="E3" s="1">
        <f>_2024[[#This Row],[Time]]-1949</f>
        <v>2</v>
      </c>
      <c r="F3" s="1">
        <f>_2024[[#This Row],[Time]]-1949</f>
        <v>2</v>
      </c>
    </row>
    <row r="4" spans="1:20" x14ac:dyDescent="0.25">
      <c r="A4" s="15">
        <v>1952</v>
      </c>
      <c r="B4" s="11">
        <v>26.57</v>
      </c>
      <c r="C4" s="1">
        <f>LN(_2024[[#This Row],[Value]])</f>
        <v>3.279782759771722</v>
      </c>
      <c r="D4" s="1">
        <f>_2024[[#This Row],[Value]]/20.4</f>
        <v>1.3024509803921569</v>
      </c>
      <c r="E4" s="1">
        <f>_2024[[#This Row],[Time]]-1949</f>
        <v>3</v>
      </c>
      <c r="F4" s="1">
        <f>_2024[[#This Row],[Time]]-1949</f>
        <v>3</v>
      </c>
    </row>
    <row r="5" spans="1:20" x14ac:dyDescent="0.25">
      <c r="A5" s="15">
        <v>1953</v>
      </c>
      <c r="B5" s="11">
        <v>24.81</v>
      </c>
      <c r="C5" s="1">
        <f>LN(_2024[[#This Row],[Value]])</f>
        <v>3.2112467977037098</v>
      </c>
      <c r="D5" s="1">
        <f>_2024[[#This Row],[Value]]/20.4</f>
        <v>1.2161764705882354</v>
      </c>
      <c r="E5" s="1">
        <f>_2024[[#This Row],[Time]]-1949</f>
        <v>4</v>
      </c>
      <c r="F5" s="1">
        <f>_2024[[#This Row],[Time]]-1949</f>
        <v>4</v>
      </c>
    </row>
    <row r="6" spans="1:20" x14ac:dyDescent="0.25">
      <c r="A6" s="15">
        <v>1954</v>
      </c>
      <c r="B6" s="11">
        <v>35.979999999999997</v>
      </c>
      <c r="C6" s="1">
        <f>LN(_2024[[#This Row],[Value]])</f>
        <v>3.5829632285223871</v>
      </c>
      <c r="D6" s="1">
        <f>_2024[[#This Row],[Value]]/20.4</f>
        <v>1.7637254901960784</v>
      </c>
      <c r="E6" s="1">
        <f>_2024[[#This Row],[Time]]-1949</f>
        <v>5</v>
      </c>
      <c r="F6" s="1">
        <f>_2024[[#This Row],[Time]]-1949</f>
        <v>5</v>
      </c>
    </row>
    <row r="7" spans="1:20" x14ac:dyDescent="0.25">
      <c r="A7" s="15">
        <v>1955</v>
      </c>
      <c r="B7" s="11">
        <v>45.48</v>
      </c>
      <c r="C7" s="1">
        <f>LN(_2024[[#This Row],[Value]])</f>
        <v>3.8172726688823353</v>
      </c>
      <c r="D7" s="1">
        <f>_2024[[#This Row],[Value]]/20.4</f>
        <v>2.2294117647058824</v>
      </c>
      <c r="E7" s="1">
        <f>_2024[[#This Row],[Time]]-1949</f>
        <v>6</v>
      </c>
      <c r="F7" s="1">
        <f>_2024[[#This Row],[Time]]-1949</f>
        <v>6</v>
      </c>
    </row>
    <row r="8" spans="1:20" x14ac:dyDescent="0.25">
      <c r="A8" s="15">
        <v>1956</v>
      </c>
      <c r="B8" s="11">
        <v>46.67</v>
      </c>
      <c r="C8" s="1">
        <f>LN(_2024[[#This Row],[Value]])</f>
        <v>3.8431015599617244</v>
      </c>
      <c r="D8" s="1">
        <f>_2024[[#This Row],[Value]]/20.4</f>
        <v>2.287745098039216</v>
      </c>
      <c r="E8" s="1">
        <f>_2024[[#This Row],[Time]]-1949</f>
        <v>7</v>
      </c>
      <c r="F8" s="1">
        <f>_2024[[#This Row],[Time]]-1949</f>
        <v>7</v>
      </c>
    </row>
    <row r="9" spans="1:20" x14ac:dyDescent="0.25">
      <c r="A9" s="15">
        <v>1957</v>
      </c>
      <c r="B9" s="11">
        <v>39.99</v>
      </c>
      <c r="C9" s="1">
        <f>LN(_2024[[#This Row],[Value]])</f>
        <v>3.6886294228587269</v>
      </c>
      <c r="D9" s="1">
        <f>_2024[[#This Row],[Value]]/20.4</f>
        <v>1.960294117647059</v>
      </c>
      <c r="E9" s="1">
        <f>_2024[[#This Row],[Time]]-1949</f>
        <v>8</v>
      </c>
      <c r="F9" s="1">
        <f>_2024[[#This Row],[Time]]-1949</f>
        <v>8</v>
      </c>
    </row>
    <row r="10" spans="1:20" x14ac:dyDescent="0.25">
      <c r="A10" s="15">
        <v>1958</v>
      </c>
      <c r="B10" s="11">
        <v>55.21</v>
      </c>
      <c r="C10" s="1">
        <f>LN(_2024[[#This Row],[Value]])</f>
        <v>4.0111440962959533</v>
      </c>
      <c r="D10" s="1">
        <f>_2024[[#This Row],[Value]]/20.4</f>
        <v>2.706372549019608</v>
      </c>
      <c r="E10" s="1">
        <f>_2024[[#This Row],[Time]]-1949</f>
        <v>9</v>
      </c>
      <c r="F10" s="1">
        <f>_2024[[#This Row],[Time]]-1949</f>
        <v>9</v>
      </c>
    </row>
    <row r="11" spans="1:20" x14ac:dyDescent="0.25">
      <c r="A11" s="15">
        <v>1959</v>
      </c>
      <c r="B11" s="11">
        <v>59.89</v>
      </c>
      <c r="C11" s="1">
        <f>LN(_2024[[#This Row],[Value]])</f>
        <v>4.0925095462763714</v>
      </c>
      <c r="D11" s="1">
        <f>_2024[[#This Row],[Value]]/20.4</f>
        <v>2.9357843137254904</v>
      </c>
      <c r="E11" s="1">
        <f>_2024[[#This Row],[Time]]-1949</f>
        <v>10</v>
      </c>
      <c r="F11" s="1">
        <f>_2024[[#This Row],[Time]]-1949</f>
        <v>10</v>
      </c>
    </row>
    <row r="12" spans="1:20" x14ac:dyDescent="0.25">
      <c r="A12" s="15">
        <v>1960</v>
      </c>
      <c r="B12" s="11">
        <v>58.11</v>
      </c>
      <c r="C12" s="1">
        <f>LN(_2024[[#This Row],[Value]])</f>
        <v>4.0623377660870146</v>
      </c>
      <c r="D12" s="1">
        <f>_2024[[#This Row],[Value]]/20.4</f>
        <v>2.848529411764706</v>
      </c>
      <c r="E12" s="1">
        <f>_2024[[#This Row],[Time]]-1949</f>
        <v>11</v>
      </c>
      <c r="F12" s="1">
        <f>_2024[[#This Row],[Time]]-1949</f>
        <v>11</v>
      </c>
    </row>
    <row r="13" spans="1:20" x14ac:dyDescent="0.25">
      <c r="A13" s="15">
        <v>1961</v>
      </c>
      <c r="B13" s="11">
        <v>71.55</v>
      </c>
      <c r="C13" s="1">
        <f>LN(_2024[[#This Row],[Value]])</f>
        <v>4.2703965060024602</v>
      </c>
      <c r="D13" s="1">
        <f>_2024[[#This Row],[Value]]/20.4</f>
        <v>3.5073529411764706</v>
      </c>
      <c r="E13" s="1">
        <f>_2024[[#This Row],[Time]]-1949</f>
        <v>12</v>
      </c>
      <c r="F13" s="1">
        <f>_2024[[#This Row],[Time]]-1949</f>
        <v>12</v>
      </c>
    </row>
    <row r="14" spans="1:20" x14ac:dyDescent="0.25">
      <c r="A14" s="15">
        <v>1962</v>
      </c>
      <c r="B14" s="11">
        <v>63.1</v>
      </c>
      <c r="C14" s="1">
        <f>LN(_2024[[#This Row],[Value]])</f>
        <v>4.1447207695471677</v>
      </c>
      <c r="D14" s="1">
        <f>_2024[[#This Row],[Value]]/20.4</f>
        <v>3.0931372549019609</v>
      </c>
      <c r="E14" s="1">
        <f>_2024[[#This Row],[Time]]-1949</f>
        <v>13</v>
      </c>
      <c r="F14" s="1">
        <f>_2024[[#This Row],[Time]]-1949</f>
        <v>13</v>
      </c>
      <c r="T14" t="s">
        <v>14</v>
      </c>
    </row>
    <row r="15" spans="1:20" x14ac:dyDescent="0.25">
      <c r="A15" s="15">
        <v>1963</v>
      </c>
      <c r="B15" s="11">
        <v>75.02</v>
      </c>
      <c r="C15" s="1">
        <f>LN(_2024[[#This Row],[Value]])</f>
        <v>4.3177547446537412</v>
      </c>
      <c r="D15" s="1">
        <f>_2024[[#This Row],[Value]]/20.4</f>
        <v>3.6774509803921571</v>
      </c>
      <c r="E15" s="1">
        <f>_2024[[#This Row],[Time]]-1949</f>
        <v>14</v>
      </c>
      <c r="F15" s="1">
        <f>_2024[[#This Row],[Time]]-1949</f>
        <v>14</v>
      </c>
    </row>
    <row r="16" spans="1:20" x14ac:dyDescent="0.25">
      <c r="A16" s="15">
        <v>1964</v>
      </c>
      <c r="B16" s="11">
        <v>84.75</v>
      </c>
      <c r="C16" s="1">
        <f>LN(_2024[[#This Row],[Value]])</f>
        <v>4.43970574626056</v>
      </c>
      <c r="D16" s="1">
        <f>_2024[[#This Row],[Value]]/20.4</f>
        <v>4.1544117647058822</v>
      </c>
      <c r="E16" s="1">
        <f>_2024[[#This Row],[Time]]-1949</f>
        <v>15</v>
      </c>
      <c r="F16" s="1">
        <f>_2024[[#This Row],[Time]]-1949</f>
        <v>15</v>
      </c>
    </row>
    <row r="17" spans="1:23" x14ac:dyDescent="0.25">
      <c r="A17" s="15">
        <v>1965</v>
      </c>
      <c r="B17" s="11">
        <v>92.43</v>
      </c>
      <c r="C17" s="1">
        <f>LN(_2024[[#This Row],[Value]])</f>
        <v>4.526451601276686</v>
      </c>
      <c r="D17" s="1">
        <f>_2024[[#This Row],[Value]]/20.4</f>
        <v>4.5308823529411768</v>
      </c>
      <c r="E17" s="1">
        <f>_2024[[#This Row],[Time]]-1949</f>
        <v>16</v>
      </c>
      <c r="F17" s="1">
        <f>_2024[[#This Row],[Time]]-1949</f>
        <v>16</v>
      </c>
    </row>
    <row r="18" spans="1:23" ht="18.75" x14ac:dyDescent="0.3">
      <c r="A18" s="15">
        <v>1966</v>
      </c>
      <c r="B18" s="11">
        <v>80.33</v>
      </c>
      <c r="C18" s="1">
        <f>LN(_2024[[#This Row],[Value]])</f>
        <v>4.3861431501857213</v>
      </c>
      <c r="D18" s="1">
        <f>_2024[[#This Row],[Value]]/20.4</f>
        <v>3.9377450980392159</v>
      </c>
      <c r="E18" s="1">
        <f>_2024[[#This Row],[Time]]-1949</f>
        <v>17</v>
      </c>
      <c r="F18" s="1">
        <f>_2024[[#This Row],[Time]]-1949</f>
        <v>17</v>
      </c>
      <c r="S18" s="18" t="s">
        <v>15</v>
      </c>
      <c r="T18" s="19">
        <f>EXP(0.0703)-1</f>
        <v>7.282998197628765E-2</v>
      </c>
    </row>
    <row r="19" spans="1:23" x14ac:dyDescent="0.25">
      <c r="A19" s="15">
        <v>1967</v>
      </c>
      <c r="B19" s="11">
        <v>96.47</v>
      </c>
      <c r="C19" s="1">
        <f>LN(_2024[[#This Row],[Value]])</f>
        <v>4.5692320791824619</v>
      </c>
      <c r="D19" s="1">
        <f>_2024[[#This Row],[Value]]/20.4</f>
        <v>4.7289215686274515</v>
      </c>
      <c r="E19" s="1">
        <f>_2024[[#This Row],[Time]]-1949</f>
        <v>18</v>
      </c>
      <c r="F19" s="1">
        <f>_2024[[#This Row],[Time]]-1949</f>
        <v>18</v>
      </c>
    </row>
    <row r="20" spans="1:23" x14ac:dyDescent="0.25">
      <c r="A20" s="15">
        <v>1968</v>
      </c>
      <c r="B20" s="11">
        <v>103.86</v>
      </c>
      <c r="C20" s="1">
        <f>LN(_2024[[#This Row],[Value]])</f>
        <v>4.6430438384161725</v>
      </c>
      <c r="D20" s="1">
        <f>_2024[[#This Row],[Value]]/20.4</f>
        <v>5.0911764705882359</v>
      </c>
      <c r="E20" s="1">
        <f>_2024[[#This Row],[Time]]-1949</f>
        <v>19</v>
      </c>
      <c r="F20" s="1">
        <f>_2024[[#This Row],[Time]]-1949</f>
        <v>19</v>
      </c>
    </row>
    <row r="21" spans="1:23" x14ac:dyDescent="0.25">
      <c r="A21" s="15">
        <v>1969</v>
      </c>
      <c r="B21" s="11">
        <v>92.06</v>
      </c>
      <c r="C21" s="1">
        <f>LN(_2024[[#This Row],[Value]])</f>
        <v>4.5224405383890955</v>
      </c>
      <c r="D21" s="1">
        <f>_2024[[#This Row],[Value]]/20.4</f>
        <v>4.5127450980392165</v>
      </c>
      <c r="E21" s="1">
        <f>_2024[[#This Row],[Time]]-1949</f>
        <v>20</v>
      </c>
      <c r="F21" s="1">
        <f>_2024[[#This Row],[Time]]-1949</f>
        <v>20</v>
      </c>
    </row>
    <row r="22" spans="1:23" x14ac:dyDescent="0.25">
      <c r="A22" s="15">
        <v>1970</v>
      </c>
      <c r="B22" s="11">
        <v>92.15</v>
      </c>
      <c r="C22" s="1">
        <f>LN(_2024[[#This Row],[Value]])</f>
        <v>4.5234176841158327</v>
      </c>
      <c r="D22" s="1">
        <f>_2024[[#This Row],[Value]]/20.4</f>
        <v>4.5171568627450984</v>
      </c>
      <c r="E22" s="1">
        <f>_2024[[#This Row],[Time]]-1949</f>
        <v>21</v>
      </c>
      <c r="F22" s="1">
        <f>_2024[[#This Row],[Time]]-1949</f>
        <v>21</v>
      </c>
    </row>
    <row r="23" spans="1:23" x14ac:dyDescent="0.25">
      <c r="A23" s="15">
        <v>1971</v>
      </c>
      <c r="B23" s="11">
        <v>102.09</v>
      </c>
      <c r="C23" s="1">
        <f>LN(_2024[[#This Row],[Value]])</f>
        <v>4.6258547771809244</v>
      </c>
      <c r="D23" s="1">
        <f>_2024[[#This Row],[Value]]/20.4</f>
        <v>5.0044117647058828</v>
      </c>
      <c r="E23" s="1">
        <f>_2024[[#This Row],[Time]]-1949</f>
        <v>22</v>
      </c>
      <c r="F23" s="1">
        <f>_2024[[#This Row],[Time]]-1949</f>
        <v>22</v>
      </c>
    </row>
    <row r="24" spans="1:23" x14ac:dyDescent="0.25">
      <c r="A24" s="15">
        <v>1972</v>
      </c>
      <c r="B24" s="11">
        <v>118.05</v>
      </c>
      <c r="C24" s="1">
        <f>LN(_2024[[#This Row],[Value]])</f>
        <v>4.7711082635315218</v>
      </c>
      <c r="D24" s="1">
        <f>_2024[[#This Row],[Value]]/20.4</f>
        <v>5.7867647058823533</v>
      </c>
      <c r="E24" s="1">
        <f>_2024[[#This Row],[Time]]-1949</f>
        <v>23</v>
      </c>
      <c r="F24" s="1">
        <f>_2024[[#This Row],[Time]]-1949</f>
        <v>23</v>
      </c>
    </row>
    <row r="25" spans="1:23" x14ac:dyDescent="0.25">
      <c r="A25" s="15">
        <v>1973</v>
      </c>
      <c r="B25" s="11">
        <v>97.55</v>
      </c>
      <c r="C25" s="1">
        <f>LN(_2024[[#This Row],[Value]])</f>
        <v>4.5803650670691205</v>
      </c>
      <c r="D25" s="1">
        <f>_2024[[#This Row],[Value]]/20.4</f>
        <v>4.7818627450980395</v>
      </c>
      <c r="E25" s="1">
        <f>_2024[[#This Row],[Time]]-1949</f>
        <v>24</v>
      </c>
      <c r="F25" s="1">
        <f>_2024[[#This Row],[Time]]-1949</f>
        <v>24</v>
      </c>
    </row>
    <row r="26" spans="1:23" x14ac:dyDescent="0.25">
      <c r="A26" s="15">
        <v>1974</v>
      </c>
      <c r="B26" s="11">
        <v>68.56</v>
      </c>
      <c r="C26" s="1">
        <f>LN(_2024[[#This Row],[Value]])</f>
        <v>4.2277092742895244</v>
      </c>
      <c r="D26" s="1">
        <f>_2024[[#This Row],[Value]]/20.4</f>
        <v>3.3607843137254907</v>
      </c>
      <c r="E26" s="1">
        <f>_2024[[#This Row],[Time]]-1949</f>
        <v>25</v>
      </c>
      <c r="F26" s="1">
        <f>_2024[[#This Row],[Time]]-1949</f>
        <v>25</v>
      </c>
    </row>
    <row r="27" spans="1:23" x14ac:dyDescent="0.25">
      <c r="A27" s="15">
        <v>1975</v>
      </c>
      <c r="B27" s="11">
        <v>90.19</v>
      </c>
      <c r="C27" s="1">
        <f>LN(_2024[[#This Row],[Value]])</f>
        <v>4.5019185561776167</v>
      </c>
      <c r="D27" s="1">
        <f>_2024[[#This Row],[Value]]/20.4</f>
        <v>4.4210784313725489</v>
      </c>
      <c r="E27" s="1">
        <f>_2024[[#This Row],[Time]]-1949</f>
        <v>26</v>
      </c>
      <c r="F27" s="1">
        <f>_2024[[#This Row],[Time]]-1949</f>
        <v>26</v>
      </c>
    </row>
    <row r="28" spans="1:23" ht="16.5" thickBot="1" x14ac:dyDescent="0.3">
      <c r="A28" s="15">
        <v>1976</v>
      </c>
      <c r="B28" s="11">
        <v>107.46</v>
      </c>
      <c r="C28" s="1">
        <f>LN(_2024[[#This Row],[Value]])</f>
        <v>4.677118685300675</v>
      </c>
      <c r="D28" s="1">
        <f>_2024[[#This Row],[Value]]/20.4</f>
        <v>5.2676470588235293</v>
      </c>
      <c r="E28" s="1">
        <f>_2024[[#This Row],[Time]]-1949</f>
        <v>27</v>
      </c>
      <c r="F28" s="1">
        <f>_2024[[#This Row],[Time]]-1949</f>
        <v>27</v>
      </c>
      <c r="S28" s="4" t="s">
        <v>8</v>
      </c>
      <c r="T28" s="4" t="s">
        <v>1</v>
      </c>
      <c r="U28" s="4" t="s">
        <v>10</v>
      </c>
      <c r="V28" s="4" t="s">
        <v>9</v>
      </c>
    </row>
    <row r="29" spans="1:23" ht="16.5" thickBot="1" x14ac:dyDescent="0.3">
      <c r="A29" s="16">
        <v>1977</v>
      </c>
      <c r="B29" s="2">
        <v>95.1</v>
      </c>
      <c r="C29" s="1">
        <f>LN(_2024[[#This Row],[Value]])</f>
        <v>4.5549289695513444</v>
      </c>
      <c r="D29" s="1">
        <f>_2024[[#This Row],[Value]]/20.4</f>
        <v>4.6617647058823533</v>
      </c>
      <c r="E29" s="1">
        <f>_2024[[#This Row],[Time]]-1949</f>
        <v>28</v>
      </c>
      <c r="F29" s="1">
        <f>_2024[[#This Row],[Time]]-1949</f>
        <v>28</v>
      </c>
      <c r="R29" t="s">
        <v>13</v>
      </c>
      <c r="S29" s="9">
        <v>2024</v>
      </c>
      <c r="T29" s="10">
        <f>EXP(0.07031*S29 - 134)</f>
        <v>4053.9216490506619</v>
      </c>
      <c r="U29" s="10">
        <v>1848</v>
      </c>
      <c r="V29" s="9">
        <f>LN(T29)</f>
        <v>8.3074399999999855</v>
      </c>
      <c r="W29" s="5"/>
    </row>
    <row r="30" spans="1:23" ht="16.5" thickBot="1" x14ac:dyDescent="0.3">
      <c r="A30" s="16">
        <v>1978</v>
      </c>
      <c r="B30" s="2">
        <v>96.11</v>
      </c>
      <c r="C30" s="1">
        <f>LN(_2024[[#This Row],[Value]])</f>
        <v>4.5654933688351926</v>
      </c>
      <c r="D30" s="1">
        <f>_2024[[#This Row],[Value]]/20.4</f>
        <v>4.7112745098039222</v>
      </c>
      <c r="E30" s="1">
        <f>_2024[[#This Row],[Time]]-1949</f>
        <v>29</v>
      </c>
      <c r="F30" s="1">
        <f>_2024[[#This Row],[Time]]-1949</f>
        <v>29</v>
      </c>
    </row>
    <row r="31" spans="1:23" ht="16.5" thickBot="1" x14ac:dyDescent="0.3">
      <c r="A31" s="16">
        <v>1979</v>
      </c>
      <c r="B31" s="2">
        <v>107.94</v>
      </c>
      <c r="C31" s="1">
        <f>LN(_2024[[#This Row],[Value]])</f>
        <v>4.6815755171904971</v>
      </c>
      <c r="D31" s="1">
        <f>_2024[[#This Row],[Value]]/20.4</f>
        <v>5.2911764705882351</v>
      </c>
      <c r="E31" s="1">
        <f>_2024[[#This Row],[Time]]-1949</f>
        <v>30</v>
      </c>
      <c r="F31" s="1">
        <f>_2024[[#This Row],[Time]]-1949</f>
        <v>30</v>
      </c>
    </row>
    <row r="32" spans="1:23" ht="16.5" thickBot="1" x14ac:dyDescent="0.3">
      <c r="A32" s="16">
        <v>1980</v>
      </c>
      <c r="B32" s="2">
        <v>135.76</v>
      </c>
      <c r="C32" s="1">
        <f>LN(_2024[[#This Row],[Value]])</f>
        <v>4.910888620925971</v>
      </c>
      <c r="D32" s="1">
        <f>_2024[[#This Row],[Value]]/20.4</f>
        <v>6.6549019607843141</v>
      </c>
      <c r="E32" s="1">
        <f>_2024[[#This Row],[Time]]-1949</f>
        <v>31</v>
      </c>
      <c r="F32" s="1">
        <f>_2024[[#This Row],[Time]]-1949</f>
        <v>31</v>
      </c>
    </row>
    <row r="33" spans="1:20" ht="16.5" thickBot="1" x14ac:dyDescent="0.3">
      <c r="A33" s="16">
        <v>1981</v>
      </c>
      <c r="B33" s="2">
        <v>122.55</v>
      </c>
      <c r="C33" s="1">
        <f>LN(_2024[[#This Row],[Value]])</f>
        <v>4.8085191099741218</v>
      </c>
      <c r="D33" s="1">
        <f>_2024[[#This Row],[Value]]/20.4</f>
        <v>6.007352941176471</v>
      </c>
      <c r="E33" s="1">
        <f>_2024[[#This Row],[Time]]-1949</f>
        <v>32</v>
      </c>
      <c r="F33" s="1">
        <f>_2024[[#This Row],[Time]]-1949</f>
        <v>32</v>
      </c>
    </row>
    <row r="34" spans="1:20" ht="16.5" thickBot="1" x14ac:dyDescent="0.3">
      <c r="A34" s="16">
        <v>1982</v>
      </c>
      <c r="B34" s="2">
        <v>140.63999999999999</v>
      </c>
      <c r="C34" s="1">
        <f>LN(_2024[[#This Row],[Value]])</f>
        <v>4.9462034339368666</v>
      </c>
      <c r="D34" s="1">
        <f>_2024[[#This Row],[Value]]/20.4</f>
        <v>6.894117647058823</v>
      </c>
      <c r="E34" s="1">
        <f>_2024[[#This Row],[Time]]-1949</f>
        <v>33</v>
      </c>
      <c r="F34" s="1">
        <f>_2024[[#This Row],[Time]]-1949</f>
        <v>33</v>
      </c>
    </row>
    <row r="35" spans="1:20" ht="16.5" thickBot="1" x14ac:dyDescent="0.3">
      <c r="A35" s="16">
        <v>1983</v>
      </c>
      <c r="B35" s="2">
        <v>164.93</v>
      </c>
      <c r="C35" s="1">
        <f>LN(_2024[[#This Row],[Value]])</f>
        <v>5.105521141460061</v>
      </c>
      <c r="D35" s="1">
        <f>_2024[[#This Row],[Value]]/20.4</f>
        <v>8.0848039215686285</v>
      </c>
      <c r="E35" s="1">
        <f>_2024[[#This Row],[Time]]-1949</f>
        <v>34</v>
      </c>
      <c r="F35" s="1">
        <f>_2024[[#This Row],[Time]]-1949</f>
        <v>34</v>
      </c>
    </row>
    <row r="36" spans="1:20" ht="16.5" thickBot="1" x14ac:dyDescent="0.3">
      <c r="A36" s="16">
        <v>1984</v>
      </c>
      <c r="B36" s="2">
        <v>167.24</v>
      </c>
      <c r="C36" s="1">
        <f>LN(_2024[[#This Row],[Value]])</f>
        <v>5.1194299064883646</v>
      </c>
      <c r="D36" s="1">
        <f>_2024[[#This Row],[Value]]/20.4</f>
        <v>8.1980392156862756</v>
      </c>
      <c r="E36" s="1">
        <f>_2024[[#This Row],[Time]]-1949</f>
        <v>35</v>
      </c>
      <c r="F36" s="1">
        <f>_2024[[#This Row],[Time]]-1949</f>
        <v>35</v>
      </c>
      <c r="T36">
        <f>2024-1950</f>
        <v>74</v>
      </c>
    </row>
    <row r="37" spans="1:20" ht="16.5" thickBot="1" x14ac:dyDescent="0.3">
      <c r="A37" s="16">
        <v>1985</v>
      </c>
      <c r="B37" s="2">
        <v>211.28</v>
      </c>
      <c r="C37" s="1">
        <f>LN(_2024[[#This Row],[Value]])</f>
        <v>5.353184267988877</v>
      </c>
      <c r="D37" s="1">
        <f>_2024[[#This Row],[Value]]/20.4</f>
        <v>10.35686274509804</v>
      </c>
      <c r="E37" s="1">
        <f>_2024[[#This Row],[Time]]-1949</f>
        <v>36</v>
      </c>
      <c r="F37" s="1">
        <f>_2024[[#This Row],[Time]]-1949</f>
        <v>36</v>
      </c>
    </row>
    <row r="38" spans="1:20" ht="16.5" thickBot="1" x14ac:dyDescent="0.3">
      <c r="A38" s="16">
        <v>1986</v>
      </c>
      <c r="B38" s="2">
        <v>242.17</v>
      </c>
      <c r="C38" s="1">
        <f>LN(_2024[[#This Row],[Value]])</f>
        <v>5.4896399588724103</v>
      </c>
      <c r="D38" s="1">
        <f>_2024[[#This Row],[Value]]/20.4</f>
        <v>11.871078431372549</v>
      </c>
      <c r="E38" s="1">
        <f>_2024[[#This Row],[Time]]-1949</f>
        <v>37</v>
      </c>
      <c r="F38" s="1">
        <f>_2024[[#This Row],[Time]]-1949</f>
        <v>37</v>
      </c>
    </row>
    <row r="39" spans="1:20" ht="16.5" thickBot="1" x14ac:dyDescent="0.3">
      <c r="A39" s="16">
        <v>1987</v>
      </c>
      <c r="B39" s="2">
        <v>247.08</v>
      </c>
      <c r="C39" s="1">
        <f>LN(_2024[[#This Row],[Value]])</f>
        <v>5.5097121708276982</v>
      </c>
      <c r="D39" s="1">
        <f>_2024[[#This Row],[Value]]/20.4</f>
        <v>12.111764705882354</v>
      </c>
      <c r="E39" s="1">
        <f>_2024[[#This Row],[Time]]-1949</f>
        <v>38</v>
      </c>
      <c r="F39" s="1">
        <f>_2024[[#This Row],[Time]]-1949</f>
        <v>38</v>
      </c>
    </row>
    <row r="40" spans="1:20" ht="16.5" thickBot="1" x14ac:dyDescent="0.3">
      <c r="A40" s="16">
        <v>1988</v>
      </c>
      <c r="B40" s="2">
        <v>277.72000000000003</v>
      </c>
      <c r="C40" s="1">
        <f>LN(_2024[[#This Row],[Value]])</f>
        <v>5.6266134118850726</v>
      </c>
      <c r="D40" s="1">
        <f>_2024[[#This Row],[Value]]/20.4</f>
        <v>13.613725490196082</v>
      </c>
      <c r="E40" s="1">
        <f>_2024[[#This Row],[Time]]-1949</f>
        <v>39</v>
      </c>
      <c r="F40" s="1">
        <f>_2024[[#This Row],[Time]]-1949</f>
        <v>39</v>
      </c>
    </row>
    <row r="41" spans="1:20" ht="16.5" thickBot="1" x14ac:dyDescent="0.3">
      <c r="A41" s="16">
        <v>1989</v>
      </c>
      <c r="B41" s="2">
        <v>353.4</v>
      </c>
      <c r="C41" s="1">
        <f>LN(_2024[[#This Row],[Value]])</f>
        <v>5.867600559885596</v>
      </c>
      <c r="D41" s="1">
        <f>_2024[[#This Row],[Value]]/20.4</f>
        <v>17.323529411764707</v>
      </c>
      <c r="E41" s="1">
        <f>_2024[[#This Row],[Time]]-1949</f>
        <v>40</v>
      </c>
      <c r="F41" s="1">
        <f>_2024[[#This Row],[Time]]-1949</f>
        <v>40</v>
      </c>
    </row>
    <row r="42" spans="1:20" ht="16.5" thickBot="1" x14ac:dyDescent="0.3">
      <c r="A42" s="16">
        <v>1990</v>
      </c>
      <c r="B42" s="2">
        <v>330.22</v>
      </c>
      <c r="C42" s="1">
        <f>LN(_2024[[#This Row],[Value]])</f>
        <v>5.7997590990036869</v>
      </c>
      <c r="D42" s="1">
        <f>_2024[[#This Row],[Value]]/20.4</f>
        <v>16.187254901960788</v>
      </c>
      <c r="E42" s="1">
        <f>_2024[[#This Row],[Time]]-1949</f>
        <v>41</v>
      </c>
      <c r="F42" s="1">
        <f>_2024[[#This Row],[Time]]-1949</f>
        <v>41</v>
      </c>
    </row>
    <row r="43" spans="1:20" ht="16.5" thickBot="1" x14ac:dyDescent="0.3">
      <c r="A43" s="16">
        <v>1991</v>
      </c>
      <c r="B43" s="2">
        <v>417.09</v>
      </c>
      <c r="C43" s="1">
        <f>LN(_2024[[#This Row],[Value]])</f>
        <v>6.0333020258495615</v>
      </c>
      <c r="D43" s="1">
        <f>_2024[[#This Row],[Value]]/20.4</f>
        <v>20.445588235294117</v>
      </c>
      <c r="E43" s="1">
        <f>_2024[[#This Row],[Time]]-1949</f>
        <v>42</v>
      </c>
      <c r="F43" s="1">
        <f>_2024[[#This Row],[Time]]-1949</f>
        <v>42</v>
      </c>
    </row>
    <row r="44" spans="1:20" ht="16.5" thickBot="1" x14ac:dyDescent="0.3">
      <c r="A44" s="16">
        <v>1992</v>
      </c>
      <c r="B44" s="2">
        <v>435.71</v>
      </c>
      <c r="C44" s="1">
        <f>LN(_2024[[#This Row],[Value]])</f>
        <v>6.0769768844321961</v>
      </c>
      <c r="D44" s="1">
        <f>_2024[[#This Row],[Value]]/20.4</f>
        <v>21.358333333333334</v>
      </c>
      <c r="E44" s="1">
        <f>_2024[[#This Row],[Time]]-1949</f>
        <v>43</v>
      </c>
      <c r="F44" s="1">
        <f>_2024[[#This Row],[Time]]-1949</f>
        <v>43</v>
      </c>
    </row>
    <row r="45" spans="1:20" ht="16.5" thickBot="1" x14ac:dyDescent="0.3">
      <c r="A45" s="16">
        <v>1993</v>
      </c>
      <c r="B45" s="2">
        <v>466.45</v>
      </c>
      <c r="C45" s="1">
        <f>LN(_2024[[#This Row],[Value]])</f>
        <v>6.1451508334069702</v>
      </c>
      <c r="D45" s="1">
        <f>_2024[[#This Row],[Value]]/20.4</f>
        <v>22.865196078431374</v>
      </c>
      <c r="E45" s="1">
        <f>_2024[[#This Row],[Time]]-1949</f>
        <v>44</v>
      </c>
      <c r="F45" s="1">
        <f>_2024[[#This Row],[Time]]-1949</f>
        <v>44</v>
      </c>
    </row>
    <row r="46" spans="1:20" ht="16.5" thickBot="1" x14ac:dyDescent="0.3">
      <c r="A46" s="16">
        <v>1994</v>
      </c>
      <c r="B46" s="2">
        <v>459.27</v>
      </c>
      <c r="C46" s="1">
        <f>LN(_2024[[#This Row],[Value]])</f>
        <v>6.129638272412099</v>
      </c>
      <c r="D46" s="1">
        <f>_2024[[#This Row],[Value]]/20.4</f>
        <v>22.513235294117649</v>
      </c>
      <c r="E46" s="1">
        <f>_2024[[#This Row],[Time]]-1949</f>
        <v>45</v>
      </c>
      <c r="F46" s="1">
        <f>_2024[[#This Row],[Time]]-1949</f>
        <v>45</v>
      </c>
    </row>
    <row r="47" spans="1:20" ht="16.5" thickBot="1" x14ac:dyDescent="0.3">
      <c r="A47" s="16">
        <v>1995</v>
      </c>
      <c r="B47" s="2">
        <v>615.92999999999995</v>
      </c>
      <c r="C47" s="1">
        <f>LN(_2024[[#This Row],[Value]])</f>
        <v>6.4231333207127825</v>
      </c>
      <c r="D47" s="1">
        <f>_2024[[#This Row],[Value]]/20.4</f>
        <v>30.192647058823528</v>
      </c>
      <c r="E47" s="1">
        <f>_2024[[#This Row],[Time]]-1949</f>
        <v>46</v>
      </c>
      <c r="F47" s="1">
        <f>_2024[[#This Row],[Time]]-1949</f>
        <v>46</v>
      </c>
    </row>
    <row r="48" spans="1:20" ht="16.5" thickBot="1" x14ac:dyDescent="0.3">
      <c r="A48" s="16">
        <v>1996</v>
      </c>
      <c r="B48" s="2">
        <v>740.74</v>
      </c>
      <c r="C48" s="1">
        <f>LN(_2024[[#This Row],[Value]])</f>
        <v>6.6076496865312988</v>
      </c>
      <c r="D48" s="1">
        <f>_2024[[#This Row],[Value]]/20.4</f>
        <v>36.310784313725492</v>
      </c>
      <c r="E48" s="1">
        <f>_2024[[#This Row],[Time]]-1949</f>
        <v>47</v>
      </c>
      <c r="F48" s="1">
        <f>_2024[[#This Row],[Time]]-1949</f>
        <v>47</v>
      </c>
    </row>
    <row r="49" spans="1:23" ht="16.5" thickBot="1" x14ac:dyDescent="0.3">
      <c r="A49" s="16">
        <v>1997</v>
      </c>
      <c r="B49" s="2">
        <v>970.43</v>
      </c>
      <c r="C49" s="1">
        <f>LN(_2024[[#This Row],[Value]])</f>
        <v>6.8777392722385411</v>
      </c>
      <c r="D49" s="1">
        <f>_2024[[#This Row],[Value]]/20.4</f>
        <v>47.570098039215686</v>
      </c>
      <c r="E49" s="1">
        <f>_2024[[#This Row],[Time]]-1949</f>
        <v>48</v>
      </c>
      <c r="F49" s="1">
        <f>_2024[[#This Row],[Time]]-1949</f>
        <v>48</v>
      </c>
    </row>
    <row r="50" spans="1:23" ht="16.5" thickBot="1" x14ac:dyDescent="0.3">
      <c r="A50" s="17">
        <v>1998</v>
      </c>
      <c r="B50" s="12">
        <v>1229.23</v>
      </c>
      <c r="C50" s="1">
        <f>LN(_2024[[#This Row],[Value]])</f>
        <v>7.1141432360763055</v>
      </c>
      <c r="D50" s="1">
        <f>_2024[[#This Row],[Value]]/20.4</f>
        <v>60.256372549019616</v>
      </c>
      <c r="E50" s="1">
        <f>_2024[[#This Row],[Time]]-1949</f>
        <v>49</v>
      </c>
      <c r="F50" s="1">
        <f>_2024[[#This Row],[Time]]-1949</f>
        <v>49</v>
      </c>
    </row>
    <row r="51" spans="1:23" ht="16.5" thickBot="1" x14ac:dyDescent="0.3">
      <c r="A51" s="17">
        <v>1999</v>
      </c>
      <c r="B51" s="12">
        <v>1469.25</v>
      </c>
      <c r="C51" s="1">
        <f>LN(_2024[[#This Row],[Value]])</f>
        <v>7.2925073454927603</v>
      </c>
      <c r="D51" s="1">
        <f>_2024[[#This Row],[Value]]/20.4</f>
        <v>72.02205882352942</v>
      </c>
      <c r="E51" s="1">
        <f>_2024[[#This Row],[Time]]-1949</f>
        <v>50</v>
      </c>
      <c r="F51" s="1">
        <f>_2024[[#This Row],[Time]]-1949</f>
        <v>50</v>
      </c>
      <c r="Q51" t="s">
        <v>7</v>
      </c>
    </row>
    <row r="52" spans="1:23" ht="16.5" thickBot="1" x14ac:dyDescent="0.3">
      <c r="A52" s="17">
        <v>2000</v>
      </c>
      <c r="B52" s="12">
        <v>1320.28</v>
      </c>
      <c r="C52" s="1">
        <f>LN(_2024[[#This Row],[Value]])</f>
        <v>7.1855991142980145</v>
      </c>
      <c r="D52" s="1">
        <f>_2024[[#This Row],[Value]]/20.4</f>
        <v>64.719607843137254</v>
      </c>
      <c r="E52" s="1">
        <f>_2024[[#This Row],[Time]]-1949</f>
        <v>51</v>
      </c>
      <c r="F52" s="1">
        <f>_2024[[#This Row],[Time]]-1949</f>
        <v>51</v>
      </c>
      <c r="S52" s="4" t="s">
        <v>8</v>
      </c>
      <c r="T52" s="4" t="s">
        <v>16</v>
      </c>
      <c r="U52" s="6"/>
      <c r="V52" t="s">
        <v>9</v>
      </c>
    </row>
    <row r="53" spans="1:23" ht="16.5" thickBot="1" x14ac:dyDescent="0.3">
      <c r="A53" s="17">
        <v>2001</v>
      </c>
      <c r="B53" s="12">
        <v>1148.08</v>
      </c>
      <c r="C53" s="1">
        <f>LN(_2024[[#This Row],[Value]])</f>
        <v>7.0458462608626764</v>
      </c>
      <c r="D53" s="1">
        <f>_2024[[#This Row],[Value]]/20.4</f>
        <v>56.278431372549022</v>
      </c>
      <c r="E53" s="1">
        <f>_2024[[#This Row],[Time]]-1949</f>
        <v>52</v>
      </c>
      <c r="F53" s="1">
        <f>_2024[[#This Row],[Time]]-1949</f>
        <v>52</v>
      </c>
      <c r="S53" s="7">
        <v>2024</v>
      </c>
      <c r="T53" s="8">
        <f>EXP(0.0688*S53 - 130.94)</f>
        <v>4069.1930867623196</v>
      </c>
      <c r="U53">
        <f>134*(1 + 0.0703)^(2024-1950)</f>
        <v>20441.543242271549</v>
      </c>
      <c r="V53">
        <f>LN(T53)</f>
        <v>8.3112000000000137</v>
      </c>
    </row>
    <row r="54" spans="1:23" ht="16.5" thickBot="1" x14ac:dyDescent="0.3">
      <c r="A54" s="17">
        <v>2002</v>
      </c>
      <c r="B54" s="12">
        <v>879.82</v>
      </c>
      <c r="C54" s="1">
        <f>LN(_2024[[#This Row],[Value]])</f>
        <v>6.7797173410954326</v>
      </c>
      <c r="D54" s="1">
        <f>_2024[[#This Row],[Value]]/20.4</f>
        <v>43.128431372549024</v>
      </c>
      <c r="E54" s="1">
        <f>_2024[[#This Row],[Time]]-1949</f>
        <v>53</v>
      </c>
      <c r="F54" s="1">
        <f>_2024[[#This Row],[Time]]-1949</f>
        <v>53</v>
      </c>
      <c r="S54" s="7">
        <v>2030</v>
      </c>
      <c r="T54" s="8">
        <f t="shared" ref="T54:T55" si="0">EXP(0.0688*S54 - 130.94)</f>
        <v>6148.7248632877236</v>
      </c>
      <c r="W54" s="3" t="s">
        <v>4</v>
      </c>
    </row>
    <row r="55" spans="1:23" ht="16.5" thickBot="1" x14ac:dyDescent="0.3">
      <c r="A55" s="17">
        <v>2003</v>
      </c>
      <c r="B55" s="12">
        <v>1111.92</v>
      </c>
      <c r="C55" s="1">
        <f>LN(_2024[[#This Row],[Value]])</f>
        <v>7.0138435297765023</v>
      </c>
      <c r="D55" s="1">
        <f>_2024[[#This Row],[Value]]/20.4</f>
        <v>54.505882352941185</v>
      </c>
      <c r="E55" s="1">
        <f>_2024[[#This Row],[Time]]-1949</f>
        <v>54</v>
      </c>
      <c r="F55" s="1">
        <f>_2024[[#This Row],[Time]]-1949</f>
        <v>54</v>
      </c>
      <c r="S55" s="7">
        <v>2040</v>
      </c>
      <c r="T55" s="8">
        <f t="shared" si="0"/>
        <v>12234.315154315367</v>
      </c>
      <c r="W55" t="s">
        <v>5</v>
      </c>
    </row>
    <row r="56" spans="1:23" ht="16.5" thickBot="1" x14ac:dyDescent="0.3">
      <c r="A56" s="17">
        <v>2004</v>
      </c>
      <c r="B56" s="12">
        <v>1211.92</v>
      </c>
      <c r="C56" s="1">
        <f>LN(_2024[[#This Row],[Value]])</f>
        <v>7.0999611578500685</v>
      </c>
      <c r="D56" s="1">
        <f>_2024[[#This Row],[Value]]/20.4</f>
        <v>59.407843137254908</v>
      </c>
      <c r="E56" s="1">
        <f>_2024[[#This Row],[Time]]-1949</f>
        <v>55</v>
      </c>
      <c r="F56" s="1">
        <f>_2024[[#This Row],[Time]]-1949</f>
        <v>55</v>
      </c>
      <c r="W56" t="s">
        <v>6</v>
      </c>
    </row>
    <row r="57" spans="1:23" ht="16.5" thickBot="1" x14ac:dyDescent="0.3">
      <c r="A57" s="17">
        <v>2005</v>
      </c>
      <c r="B57" s="12">
        <v>1248.29</v>
      </c>
      <c r="C57" s="1">
        <f>LN(_2024[[#This Row],[Value]])</f>
        <v>7.1295298937301013</v>
      </c>
      <c r="D57" s="1">
        <f>_2024[[#This Row],[Value]]/20.4</f>
        <v>61.190686274509808</v>
      </c>
      <c r="E57" s="1">
        <f>_2024[[#This Row],[Time]]-1949</f>
        <v>56</v>
      </c>
      <c r="F57" s="1">
        <f>_2024[[#This Row],[Time]]-1949</f>
        <v>56</v>
      </c>
    </row>
    <row r="58" spans="1:23" ht="16.5" thickBot="1" x14ac:dyDescent="0.3">
      <c r="A58" s="17">
        <v>2006</v>
      </c>
      <c r="B58" s="12">
        <v>1418.3</v>
      </c>
      <c r="C58" s="1">
        <f>LN(_2024[[#This Row],[Value]])</f>
        <v>7.2572142503005619</v>
      </c>
      <c r="D58" s="1">
        <f>_2024[[#This Row],[Value]]/20.4</f>
        <v>69.524509803921575</v>
      </c>
      <c r="E58" s="1">
        <f>_2024[[#This Row],[Time]]-1949</f>
        <v>57</v>
      </c>
      <c r="F58" s="1">
        <f>_2024[[#This Row],[Time]]-1949</f>
        <v>57</v>
      </c>
    </row>
    <row r="59" spans="1:23" ht="16.5" thickBot="1" x14ac:dyDescent="0.3">
      <c r="A59" s="17">
        <v>2007</v>
      </c>
      <c r="B59" s="12">
        <v>1468.36</v>
      </c>
      <c r="C59" s="1">
        <f>LN(_2024[[#This Row],[Value]])</f>
        <v>7.2919014107177347</v>
      </c>
      <c r="D59" s="1">
        <f>_2024[[#This Row],[Value]]/20.4</f>
        <v>71.978431372549025</v>
      </c>
      <c r="E59" s="1">
        <f>_2024[[#This Row],[Time]]-1949</f>
        <v>58</v>
      </c>
      <c r="F59" s="1">
        <f>_2024[[#This Row],[Time]]-1949</f>
        <v>58</v>
      </c>
    </row>
    <row r="60" spans="1:23" ht="16.5" thickBot="1" x14ac:dyDescent="0.3">
      <c r="A60" s="17">
        <v>2008</v>
      </c>
      <c r="B60" s="12">
        <v>903.25</v>
      </c>
      <c r="C60" s="1">
        <f>LN(_2024[[#This Row],[Value]])</f>
        <v>6.8059993700277497</v>
      </c>
      <c r="D60" s="1">
        <f>_2024[[#This Row],[Value]]/20.4</f>
        <v>44.276960784313729</v>
      </c>
      <c r="E60" s="1">
        <f>_2024[[#This Row],[Time]]-1949</f>
        <v>59</v>
      </c>
      <c r="F60" s="1">
        <f>_2024[[#This Row],[Time]]-1949</f>
        <v>59</v>
      </c>
    </row>
    <row r="61" spans="1:23" ht="16.5" thickBot="1" x14ac:dyDescent="0.3">
      <c r="A61" s="17">
        <v>2009</v>
      </c>
      <c r="B61" s="12">
        <v>1115.0999999999999</v>
      </c>
      <c r="C61" s="1">
        <f>LN(_2024[[#This Row],[Value]])</f>
        <v>7.0166993659713164</v>
      </c>
      <c r="D61" s="1">
        <f>_2024[[#This Row],[Value]]/20.4</f>
        <v>54.661764705882355</v>
      </c>
      <c r="E61" s="1">
        <f>_2024[[#This Row],[Time]]-1949</f>
        <v>60</v>
      </c>
      <c r="F61" s="1">
        <f>_2024[[#This Row],[Time]]-1949</f>
        <v>60</v>
      </c>
    </row>
    <row r="62" spans="1:23" ht="16.5" thickBot="1" x14ac:dyDescent="0.3">
      <c r="A62" s="17">
        <v>2010</v>
      </c>
      <c r="B62" s="12">
        <v>1257.6400000000001</v>
      </c>
      <c r="C62" s="1">
        <f>LN(_2024[[#This Row],[Value]])</f>
        <v>7.1369922277848987</v>
      </c>
      <c r="D62" s="1">
        <f>_2024[[#This Row],[Value]]/20.4</f>
        <v>61.649019607843144</v>
      </c>
      <c r="E62" s="1">
        <f>_2024[[#This Row],[Time]]-1949</f>
        <v>61</v>
      </c>
      <c r="F62" s="1">
        <f>_2024[[#This Row],[Time]]-1949</f>
        <v>61</v>
      </c>
    </row>
    <row r="63" spans="1:23" ht="16.5" thickBot="1" x14ac:dyDescent="0.3">
      <c r="A63" s="17">
        <v>2011</v>
      </c>
      <c r="B63" s="12">
        <v>1257.5999999999999</v>
      </c>
      <c r="C63" s="1">
        <f>LN(_2024[[#This Row],[Value]])</f>
        <v>7.1369604216749423</v>
      </c>
      <c r="D63" s="1">
        <f>_2024[[#This Row],[Value]]/20.4</f>
        <v>61.647058823529413</v>
      </c>
      <c r="E63" s="1">
        <f>_2024[[#This Row],[Time]]-1949</f>
        <v>62</v>
      </c>
      <c r="F63" s="1">
        <f>_2024[[#This Row],[Time]]-1949</f>
        <v>62</v>
      </c>
    </row>
    <row r="64" spans="1:23" ht="16.5" thickBot="1" x14ac:dyDescent="0.3">
      <c r="A64" s="17">
        <v>2012</v>
      </c>
      <c r="B64" s="12">
        <v>1426.19</v>
      </c>
      <c r="C64" s="1">
        <f>LN(_2024[[#This Row],[Value]])</f>
        <v>7.2627618319303</v>
      </c>
      <c r="D64" s="1">
        <f>_2024[[#This Row],[Value]]/20.4</f>
        <v>69.911274509803931</v>
      </c>
      <c r="E64" s="1">
        <f>_2024[[#This Row],[Time]]-1949</f>
        <v>63</v>
      </c>
      <c r="F64" s="1">
        <f>_2024[[#This Row],[Time]]-1949</f>
        <v>63</v>
      </c>
    </row>
    <row r="65" spans="1:6" ht="16.5" thickBot="1" x14ac:dyDescent="0.3">
      <c r="A65" s="17">
        <v>2013</v>
      </c>
      <c r="B65" s="12">
        <v>1848.36</v>
      </c>
      <c r="C65" s="1">
        <f>LN(_2024[[#This Row],[Value]])</f>
        <v>7.5220540384243666</v>
      </c>
      <c r="D65" s="1">
        <f>_2024[[#This Row],[Value]]/20.4</f>
        <v>90.60588235294118</v>
      </c>
      <c r="E65" s="1">
        <f>_2024[[#This Row],[Time]]-1949</f>
        <v>64</v>
      </c>
      <c r="F65" s="1">
        <f>_2024[[#This Row],[Time]]-1949</f>
        <v>64</v>
      </c>
    </row>
    <row r="66" spans="1:6" ht="16.5" thickBot="1" x14ac:dyDescent="0.3">
      <c r="A66" s="17">
        <v>2014</v>
      </c>
      <c r="B66" s="12">
        <v>2058.9</v>
      </c>
      <c r="C66" s="1">
        <f>LN(_2024[[#This Row],[Value]])</f>
        <v>7.6299271385826986</v>
      </c>
      <c r="D66" s="1">
        <f>_2024[[#This Row],[Value]]/20.4</f>
        <v>100.9264705882353</v>
      </c>
      <c r="E66" s="1">
        <f>_2024[[#This Row],[Time]]-1949</f>
        <v>65</v>
      </c>
      <c r="F66" s="1">
        <f>_2024[[#This Row],[Time]]-1949</f>
        <v>65</v>
      </c>
    </row>
    <row r="67" spans="1:6" ht="16.5" thickBot="1" x14ac:dyDescent="0.3">
      <c r="A67" s="17">
        <v>2015</v>
      </c>
      <c r="B67" s="12">
        <v>2043.94</v>
      </c>
      <c r="C67" s="1">
        <f>LN(_2024[[#This Row],[Value]])</f>
        <v>7.6226345966853151</v>
      </c>
      <c r="D67" s="1">
        <f>_2024[[#This Row],[Value]]/20.4</f>
        <v>100.19313725490197</v>
      </c>
      <c r="E67" s="1">
        <f>_2024[[#This Row],[Time]]-1949</f>
        <v>66</v>
      </c>
      <c r="F67" s="1">
        <f>_2024[[#This Row],[Time]]-1949</f>
        <v>66</v>
      </c>
    </row>
    <row r="68" spans="1:6" ht="16.5" thickBot="1" x14ac:dyDescent="0.3">
      <c r="A68" s="17">
        <v>2016</v>
      </c>
      <c r="B68" s="12">
        <v>2238.83</v>
      </c>
      <c r="C68" s="1">
        <f>LN(_2024[[#This Row],[Value]])</f>
        <v>7.7137086869631579</v>
      </c>
      <c r="D68" s="1">
        <f>_2024[[#This Row],[Value]]/20.4</f>
        <v>109.74656862745098</v>
      </c>
      <c r="E68" s="1">
        <f>_2024[[#This Row],[Time]]-1949</f>
        <v>67</v>
      </c>
      <c r="F68" s="1">
        <f>_2024[[#This Row],[Time]]-1949</f>
        <v>67</v>
      </c>
    </row>
    <row r="69" spans="1:6" ht="16.5" thickBot="1" x14ac:dyDescent="0.3">
      <c r="A69" s="17">
        <v>2017</v>
      </c>
      <c r="B69" s="12">
        <v>2673.61</v>
      </c>
      <c r="C69" s="1">
        <f>LN(_2024[[#This Row],[Value]])</f>
        <v>7.8911848981094188</v>
      </c>
      <c r="D69" s="1">
        <f>_2024[[#This Row],[Value]]/20.4</f>
        <v>131.0593137254902</v>
      </c>
      <c r="E69" s="1">
        <f>_2024[[#This Row],[Time]]-1949</f>
        <v>68</v>
      </c>
      <c r="F69" s="1">
        <f>_2024[[#This Row],[Time]]-1949</f>
        <v>68</v>
      </c>
    </row>
    <row r="70" spans="1:6" ht="16.5" thickBot="1" x14ac:dyDescent="0.3">
      <c r="A70" s="17">
        <v>2018</v>
      </c>
      <c r="B70" s="12">
        <v>2506.85</v>
      </c>
      <c r="C70" s="1">
        <f>LN(_2024[[#This Row],[Value]])</f>
        <v>7.8267822638991733</v>
      </c>
      <c r="D70" s="1">
        <f>_2024[[#This Row],[Value]]/20.4</f>
        <v>122.88480392156863</v>
      </c>
      <c r="E70" s="1">
        <f>_2024[[#This Row],[Time]]-1949</f>
        <v>69</v>
      </c>
      <c r="F70" s="1">
        <f>_2024[[#This Row],[Time]]-1949</f>
        <v>69</v>
      </c>
    </row>
    <row r="71" spans="1:6" ht="16.5" thickBot="1" x14ac:dyDescent="0.3">
      <c r="A71" s="17">
        <v>2019</v>
      </c>
      <c r="B71" s="12">
        <v>3230.78</v>
      </c>
      <c r="C71" s="1">
        <f>LN(_2024[[#This Row],[Value]])</f>
        <v>8.0804788731317458</v>
      </c>
      <c r="D71" s="1">
        <f>_2024[[#This Row],[Value]]/20.4</f>
        <v>158.37156862745101</v>
      </c>
      <c r="E71" s="1">
        <f>_2024[[#This Row],[Time]]-1949</f>
        <v>70</v>
      </c>
      <c r="F71" s="1">
        <f>_2024[[#This Row],[Time]]-1949</f>
        <v>70</v>
      </c>
    </row>
    <row r="72" spans="1:6" ht="16.5" thickBot="1" x14ac:dyDescent="0.3">
      <c r="A72" s="17">
        <v>2020</v>
      </c>
      <c r="B72" s="12">
        <v>3756.07</v>
      </c>
      <c r="C72" s="1">
        <f>LN(_2024[[#This Row],[Value]])</f>
        <v>8.2311284770021995</v>
      </c>
      <c r="D72" s="1">
        <f>_2024[[#This Row],[Value]]/20.4</f>
        <v>184.12107843137258</v>
      </c>
      <c r="E72" s="1">
        <f>_2024[[#This Row],[Time]]-1949</f>
        <v>71</v>
      </c>
      <c r="F72" s="1">
        <f>_2024[[#This Row],[Time]]-1949</f>
        <v>71</v>
      </c>
    </row>
    <row r="73" spans="1:6" ht="16.5" thickBot="1" x14ac:dyDescent="0.3">
      <c r="A73" s="17">
        <v>2021</v>
      </c>
      <c r="B73" s="12">
        <v>4766.18</v>
      </c>
      <c r="C73" s="1">
        <f>LN(_2024[[#This Row],[Value]])</f>
        <v>8.4693004244654464</v>
      </c>
      <c r="D73" s="1">
        <f>_2024[[#This Row],[Value]]/20.4</f>
        <v>233.63627450980394</v>
      </c>
      <c r="E73" s="1">
        <f>_2024[[#This Row],[Time]]-1949</f>
        <v>72</v>
      </c>
      <c r="F73" s="1">
        <f>_2024[[#This Row],[Time]]-1949</f>
        <v>72</v>
      </c>
    </row>
    <row r="74" spans="1:6" ht="16.5" thickBot="1" x14ac:dyDescent="0.3">
      <c r="A74" s="17">
        <v>2022</v>
      </c>
      <c r="B74" s="12">
        <v>3839.5</v>
      </c>
      <c r="C74" s="1">
        <f>LN(_2024[[#This Row],[Value]])</f>
        <v>8.253097428770598</v>
      </c>
      <c r="D74" s="1">
        <f>_2024[[#This Row],[Value]]/20.4</f>
        <v>188.2107843137255</v>
      </c>
      <c r="E74" s="1">
        <f>_2024[[#This Row],[Time]]-1949</f>
        <v>73</v>
      </c>
      <c r="F74" s="1">
        <f>_2024[[#This Row],[Time]]-1949</f>
        <v>73</v>
      </c>
    </row>
    <row r="75" spans="1:6" ht="16.5" thickBot="1" x14ac:dyDescent="0.3">
      <c r="A75" s="17">
        <v>2023</v>
      </c>
      <c r="B75" s="12">
        <v>4769.83</v>
      </c>
      <c r="C75" s="1">
        <f>LN(_2024[[#This Row],[Value]])</f>
        <v>8.4700659438342907</v>
      </c>
      <c r="D75" s="1">
        <f>_2024[[#This Row],[Value]]/20.4</f>
        <v>233.8151960784314</v>
      </c>
      <c r="E75" s="1">
        <f>_2024[[#This Row],[Time]]-1949</f>
        <v>74</v>
      </c>
      <c r="F75" s="1">
        <f>_2024[[#This Row],[Time]]-1949</f>
        <v>74</v>
      </c>
    </row>
    <row r="76" spans="1:6" x14ac:dyDescent="0.25">
      <c r="A76" s="17">
        <v>2024</v>
      </c>
      <c r="B76" s="13">
        <v>5600</v>
      </c>
      <c r="C76" s="1">
        <f>LN(_2024[[#This Row],[Value]])</f>
        <v>8.6305218767232414</v>
      </c>
      <c r="D76" s="1">
        <f>_2024[[#This Row],[Value]]/20.4</f>
        <v>274.50980392156862</v>
      </c>
      <c r="E76" s="1">
        <f>_2024[[#This Row],[Time]]-1949</f>
        <v>75</v>
      </c>
      <c r="F76" s="1">
        <f>_2024[[#This Row],[Time]]-1949</f>
        <v>75</v>
      </c>
    </row>
  </sheetData>
  <phoneticPr fontId="7" type="noConversion"/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7811E-298D-44C1-8DE1-248FB99C018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P o D A A B Q S w M E F A A C A A g A c z v X W P F q 3 7 K k A A A A 9 g A A A B I A H A B D b 2 5 m a W c v U G F j a 2 F n Z S 5 4 b W w g o h g A K K A U A A A A A A A A A A A A A A A A A A A A A A A A A A A A h Y 9 B D o I w F E S v Q r q n L T U m S j 5 l 4 V Y S E 6 J x S 2 q F R v g Y W i x 3 c + G R v I I Y R d 2 5 n D d v M X O / 3 i A d m j q 4 6 M 6 a F h M S U U 4 C j a o 9 G C w T 0 r t j u C C p h E 2 h T k W p g 1 F G G w / 2 k J D K u X P M m P e e + h l t u 5 I J z i O 2 z 9 a 5 q n R T k I 9 s / s u h Q e s K V J p I 2 L 3 G S E E j s a R i L i g H N k H I D H 4 F M e 5 9 t j 8 Q V n 3 t + k 5 L j e E 2 B z Z F Y O 8 P 8 g F Q S w M E F A A C A A g A c z v X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M 7 1 1 j 8 U p 2 i 9 A A A A K s B A A A T A B w A R m 9 y b X V s Y X M v U 2 V j d G l v b j E u b S C i G A A o o B Q A A A A A A A A A A A A A A A A A A A A A A A A A A A B 1 z 0 F r g z A U B / C 7 4 H c I 6 U U h S H W 2 h Z W e 0 g 5 6 G J R p d / I S 3 Z s K m l e S 5 3 C U f v d F Z L D D z C X k / 4 O 8 / 7 N Q U Y u a Z f M d 7 3 3 P 9 2 y j D H y w F U / W S c r Z g X V A v s f c y X A w F b h E 2 q / o i N X Q g 6 b g p e 0 g k q j J P W z A 5 X N x t W B s Q d h j U x w N 3 k o c i + x y k v n b 9 b W Y f o 1 o J B 6 K n e B c n E Y y 6 l 1 1 A 9 j o X G s 0 I O J k k 4 R i n r n i s l G 6 d o X y 7 x t M d X J V u o G 5 U d p + o u k l d k O v J 7 T B X F D c 7 3 x O Y y 7 Y W d M 2 j S Z / C P Y L i Q N y E d N D X 4 L 5 I 0 + L k i 7 K Z l G 2 i 7 J z c g H X V p O q Y e 7 3 C H 2 v 1 f / u v f 8 B U E s B A i 0 A F A A C A A g A c z v X W P F q 3 7 K k A A A A 9 g A A A B I A A A A A A A A A A A A A A A A A A A A A A E N v b m Z p Z y 9 Q Y W N r Y W d l L n h t b F B L A Q I t A B Q A A g A I A H M 7 1 1 g P y u m r p A A A A O k A A A A T A A A A A A A A A A A A A A A A A P A A A A B b Q 2 9 u d G V u d F 9 U e X B l c 1 0 u e G 1 s U E s B A i 0 A F A A C A A g A c z v X W P x S n a L 0 A A A A q w E A A B M A A A A A A A A A A A A A A A A A 4 Q E A A E Z v c m 1 1 b G F z L 1 N l Y 3 R p b 2 4 x L m 1 Q S w U G A A A A A A M A A w D C A A A A I g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I g s A A A A A A A A A C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M 3 Y m N i M D d i Y i 0 0 Y T M z L T Q 5 Z D E t O G Q 3 Y S 1 i N j J l N z k z M z Y x N m Q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X z I w M j Q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Y t M j N U M T E 6 M j c 6 M z g u N T A 2 N D U w M V o i I C 8 + P E V u d H J 5 I F R 5 c G U 9 I k Z p b G x D b 2 x 1 b W 5 U e X B l c y I g V m F s d W U 9 I n N B d 1 V G Q l F V R k J B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I w M j Q v Q X V 0 b 1 J l b W 9 2 Z W R D b 2 x 1 b W 5 z M S 5 7 Q 2 9 s d W 1 u M S w w f S Z x d W 9 0 O y w m c X V v d D t T Z W N 0 a W 9 u M S 8 y M D I 0 L 0 F 1 d G 9 S Z W 1 v d m V k Q 2 9 s d W 1 u c z E u e 0 N v b H V t b j I s M X 0 m c X V v d D s s J n F 1 b 3 Q 7 U 2 V j d G l v b j E v M j A y N C 9 B d X R v U m V t b 3 Z l Z E N v b H V t b n M x L n t D b 2 x 1 b W 4 z L D J 9 J n F 1 b 3 Q 7 L C Z x d W 9 0 O 1 N l Y 3 R p b 2 4 x L z I w M j Q v Q X V 0 b 1 J l b W 9 2 Z W R D b 2 x 1 b W 5 z M S 5 7 Q 2 9 s d W 1 u N C w z f S Z x d W 9 0 O y w m c X V v d D t T Z W N 0 a W 9 u M S 8 y M D I 0 L 0 F 1 d G 9 S Z W 1 v d m V k Q 2 9 s d W 1 u c z E u e 0 N v b H V t b j U s N H 0 m c X V v d D s s J n F 1 b 3 Q 7 U 2 V j d G l v b j E v M j A y N C 9 B d X R v U m V t b 3 Z l Z E N v b H V t b n M x L n t D b 2 x 1 b W 4 2 L D V 9 J n F 1 b 3 Q 7 L C Z x d W 9 0 O 1 N l Y 3 R p b 2 4 x L z I w M j Q v Q X V 0 b 1 J l b W 9 2 Z W R D b 2 x 1 b W 5 z M S 5 7 Q 2 9 s d W 1 u N y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8 y M D I 0 L 0 F 1 d G 9 S Z W 1 v d m V k Q 2 9 s d W 1 u c z E u e 0 N v b H V t b j E s M H 0 m c X V v d D s s J n F 1 b 3 Q 7 U 2 V j d G l v b j E v M j A y N C 9 B d X R v U m V t b 3 Z l Z E N v b H V t b n M x L n t D b 2 x 1 b W 4 y L D F 9 J n F 1 b 3 Q 7 L C Z x d W 9 0 O 1 N l Y 3 R p b 2 4 x L z I w M j Q v Q X V 0 b 1 J l b W 9 2 Z W R D b 2 x 1 b W 5 z M S 5 7 Q 2 9 s d W 1 u M y w y f S Z x d W 9 0 O y w m c X V v d D t T Z W N 0 a W 9 u M S 8 y M D I 0 L 0 F 1 d G 9 S Z W 1 v d m V k Q 2 9 s d W 1 u c z E u e 0 N v b H V t b j Q s M 3 0 m c X V v d D s s J n F 1 b 3 Q 7 U 2 V j d G l v b j E v M j A y N C 9 B d X R v U m V t b 3 Z l Z E N v b H V t b n M x L n t D b 2 x 1 b W 4 1 L D R 9 J n F 1 b 3 Q 7 L C Z x d W 9 0 O 1 N l Y 3 R p b 2 4 x L z I w M j Q v Q X V 0 b 1 J l b W 9 2 Z W R D b 2 x 1 b W 5 z M S 5 7 Q 2 9 s d W 1 u N i w 1 f S Z x d W 9 0 O y w m c X V v d D t T Z W N 0 a W 9 u M S 8 y M D I 0 L 0 F 1 d G 9 S Z W 1 v d m V k Q 2 9 s d W 1 u c z E u e 0 N v b H V t b j c s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I w M j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C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r F G E v 1 w t X T I C t T K B y J Z Y 7 A A A A A A I A A A A A A B B m A A A A A Q A A I A A A A I Q 0 e 7 F f h G 7 6 X O e t Y h t F O i D p n V h q + C H i O B k r / N E G g n w K A A A A A A 6 A A A A A A g A A I A A A A L j 7 c s J y 3 F P V S J r L F W G T g F O O R G 3 E D x l a 0 e V L j o U / M I k o U A A A A P H v S r B A I m s L D V O C y I n 1 w P r p w y j s 5 O S n I I D c G f j r j O p W S r + u X k q W w c e F P 4 R i 1 g u 0 R P 3 j A V + Q L y 9 s G U b v m u T q k c K D t O o W R H V k K e u x 9 S M h o 4 7 U Q A A A A K l d a f B L v o 2 O x 5 c 6 V m H e k T A I P l 9 D u J G g s r c H g r N J p G W 7 N x R S P i U Y 2 q 4 B Q 8 p f 1 E n 2 h o 2 Y e o M 7 S R D C r G W P B G z C M c Q = < / D a t a M a s h u p > 
</file>

<file path=customXml/itemProps1.xml><?xml version="1.0" encoding="utf-8"?>
<ds:datastoreItem xmlns:ds="http://schemas.openxmlformats.org/officeDocument/2006/customXml" ds:itemID="{F4B2A725-A950-4639-A46F-F50C5664C4E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2024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C. O'Haver</dc:creator>
  <cp:lastModifiedBy>Thomas C. O'Haver</cp:lastModifiedBy>
  <dcterms:created xsi:type="dcterms:W3CDTF">2024-06-22T14:27:17Z</dcterms:created>
  <dcterms:modified xsi:type="dcterms:W3CDTF">2024-09-18T15:50:17Z</dcterms:modified>
</cp:coreProperties>
</file>