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16380" windowHeight="8190" tabRatio="7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</sheets>
  <definedNames>
    <definedName name="a">Sheet2!$B$41</definedName>
    <definedName name="b">Sheet2!$B$42</definedName>
    <definedName name="CoeffC">Sheet2!$B$43</definedName>
    <definedName name="Coefficients">Sheet2!$B$41:$B$43</definedName>
    <definedName name="D">Sheet2!$B$40</definedName>
    <definedName name="n">Sheet2!$B$38</definedName>
    <definedName name="NumPeaks">Sheet1!$R$7</definedName>
    <definedName name="sumx">Sheet2!$B$37</definedName>
    <definedName name="sumx2">Sheet2!$F$37</definedName>
    <definedName name="sumx2y">Sheet2!$I$37</definedName>
    <definedName name="sumx3">Sheet2!$G$37</definedName>
    <definedName name="sumx4">Sheet2!$H$37</definedName>
    <definedName name="sumxy">Sheet2!$E$37</definedName>
    <definedName name="sumy">Sheet2!$C$37</definedName>
  </definedNames>
  <calcPr calcId="152511"/>
</workbook>
</file>

<file path=xl/calcChain.xml><?xml version="1.0" encoding="utf-8"?>
<calcChain xmlns="http://schemas.openxmlformats.org/spreadsheetml/2006/main">
  <c r="B298" i="1" l="1"/>
  <c r="F298" i="1" s="1"/>
  <c r="B297" i="1"/>
  <c r="F297" i="1" s="1"/>
  <c r="B296" i="1"/>
  <c r="F296" i="1" s="1"/>
  <c r="B295" i="1"/>
  <c r="F295" i="1" s="1"/>
  <c r="B294" i="1"/>
  <c r="F294" i="1" s="1"/>
  <c r="B293" i="1"/>
  <c r="F293" i="1" s="1"/>
  <c r="B292" i="1"/>
  <c r="F292" i="1" s="1"/>
  <c r="B291" i="1"/>
  <c r="F291" i="1" s="1"/>
  <c r="B290" i="1"/>
  <c r="F290" i="1" s="1"/>
  <c r="B289" i="1"/>
  <c r="F289" i="1" s="1"/>
  <c r="B288" i="1"/>
  <c r="F288" i="1" s="1"/>
  <c r="B287" i="1"/>
  <c r="F287" i="1" s="1"/>
  <c r="B286" i="1"/>
  <c r="F286" i="1" s="1"/>
  <c r="B285" i="1"/>
  <c r="F285" i="1" s="1"/>
  <c r="B284" i="1"/>
  <c r="F284" i="1" s="1"/>
  <c r="B283" i="1"/>
  <c r="F283" i="1" s="1"/>
  <c r="B282" i="1"/>
  <c r="F282" i="1" s="1"/>
  <c r="B281" i="1"/>
  <c r="F281" i="1" s="1"/>
  <c r="B280" i="1"/>
  <c r="F280" i="1" s="1"/>
  <c r="B279" i="1"/>
  <c r="F279" i="1" s="1"/>
  <c r="B278" i="1"/>
  <c r="F278" i="1" s="1"/>
  <c r="B277" i="1"/>
  <c r="F277" i="1" s="1"/>
  <c r="B276" i="1"/>
  <c r="F276" i="1" s="1"/>
  <c r="B275" i="1"/>
  <c r="F275" i="1" s="1"/>
  <c r="B274" i="1"/>
  <c r="F274" i="1" s="1"/>
  <c r="B273" i="1"/>
  <c r="F273" i="1" s="1"/>
  <c r="B272" i="1"/>
  <c r="F272" i="1" s="1"/>
  <c r="B271" i="1"/>
  <c r="F271" i="1" s="1"/>
  <c r="B270" i="1"/>
  <c r="F270" i="1" s="1"/>
  <c r="B269" i="1"/>
  <c r="F269" i="1" s="1"/>
  <c r="B268" i="1"/>
  <c r="F268" i="1" s="1"/>
  <c r="B267" i="1"/>
  <c r="F267" i="1" s="1"/>
  <c r="B266" i="1"/>
  <c r="F266" i="1" s="1"/>
  <c r="B265" i="1"/>
  <c r="F265" i="1" s="1"/>
  <c r="B264" i="1"/>
  <c r="F264" i="1" s="1"/>
  <c r="D272" i="1" l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G297" i="1" l="1"/>
  <c r="H297" i="1"/>
  <c r="G293" i="1"/>
  <c r="H293" i="1"/>
  <c r="G289" i="1"/>
  <c r="H289" i="1"/>
  <c r="G285" i="1"/>
  <c r="H285" i="1"/>
  <c r="G281" i="1"/>
  <c r="H281" i="1"/>
  <c r="G277" i="1"/>
  <c r="H277" i="1"/>
  <c r="G273" i="1"/>
  <c r="H273" i="1"/>
  <c r="G296" i="1"/>
  <c r="H296" i="1"/>
  <c r="G292" i="1"/>
  <c r="H292" i="1"/>
  <c r="G288" i="1"/>
  <c r="H288" i="1"/>
  <c r="G284" i="1"/>
  <c r="H284" i="1"/>
  <c r="G280" i="1"/>
  <c r="H280" i="1"/>
  <c r="G276" i="1"/>
  <c r="H276" i="1"/>
  <c r="G295" i="1"/>
  <c r="H295" i="1"/>
  <c r="G291" i="1"/>
  <c r="H291" i="1"/>
  <c r="G287" i="1"/>
  <c r="H287" i="1"/>
  <c r="G283" i="1"/>
  <c r="H283" i="1"/>
  <c r="G279" i="1"/>
  <c r="H279" i="1"/>
  <c r="G275" i="1"/>
  <c r="H275" i="1"/>
  <c r="G298" i="1"/>
  <c r="H298" i="1"/>
  <c r="G294" i="1"/>
  <c r="H294" i="1"/>
  <c r="G290" i="1"/>
  <c r="H290" i="1"/>
  <c r="G286" i="1"/>
  <c r="H286" i="1"/>
  <c r="G282" i="1"/>
  <c r="H282" i="1"/>
  <c r="G278" i="1"/>
  <c r="H278" i="1"/>
  <c r="G274" i="1"/>
  <c r="H274" i="1"/>
  <c r="AF8" i="1"/>
  <c r="AG8" i="1" s="1"/>
  <c r="AF9" i="1"/>
  <c r="AF10" i="1"/>
  <c r="AF11" i="1"/>
  <c r="AG11" i="1" s="1"/>
  <c r="AF12" i="1"/>
  <c r="AF13" i="1"/>
  <c r="AF14" i="1"/>
  <c r="AF15" i="1"/>
  <c r="AG15" i="1" s="1"/>
  <c r="AF16" i="1"/>
  <c r="AF17" i="1"/>
  <c r="AG17" i="1" s="1"/>
  <c r="AG10" i="1"/>
  <c r="AG13" i="1"/>
  <c r="AG14" i="1"/>
  <c r="AG9" i="1"/>
  <c r="AG12" i="1"/>
  <c r="AG16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D271" i="1" s="1"/>
  <c r="D270" i="1" l="1"/>
  <c r="H271" i="1" s="1"/>
  <c r="D266" i="1"/>
  <c r="D268" i="1"/>
  <c r="D264" i="1"/>
  <c r="G272" i="1"/>
  <c r="H272" i="1"/>
  <c r="D267" i="1"/>
  <c r="I274" i="1"/>
  <c r="K274" i="1" s="1"/>
  <c r="I282" i="1"/>
  <c r="K282" i="1" s="1"/>
  <c r="I290" i="1"/>
  <c r="I298" i="1"/>
  <c r="K298" i="1" s="1"/>
  <c r="I279" i="1"/>
  <c r="K279" i="1" s="1"/>
  <c r="I287" i="1"/>
  <c r="K287" i="1" s="1"/>
  <c r="I295" i="1"/>
  <c r="K295" i="1" s="1"/>
  <c r="I280" i="1"/>
  <c r="K280" i="1" s="1"/>
  <c r="I288" i="1"/>
  <c r="I296" i="1"/>
  <c r="K296" i="1" s="1"/>
  <c r="I277" i="1"/>
  <c r="K277" i="1" s="1"/>
  <c r="I285" i="1"/>
  <c r="K285" i="1" s="1"/>
  <c r="I293" i="1"/>
  <c r="D269" i="1"/>
  <c r="D265" i="1"/>
  <c r="I278" i="1"/>
  <c r="K278" i="1" s="1"/>
  <c r="I286" i="1"/>
  <c r="K286" i="1" s="1"/>
  <c r="I294" i="1"/>
  <c r="K294" i="1" s="1"/>
  <c r="I275" i="1"/>
  <c r="K275" i="1" s="1"/>
  <c r="I283" i="1"/>
  <c r="K283" i="1" s="1"/>
  <c r="I291" i="1"/>
  <c r="K291" i="1" s="1"/>
  <c r="I276" i="1"/>
  <c r="K276" i="1" s="1"/>
  <c r="I284" i="1"/>
  <c r="K284" i="1" s="1"/>
  <c r="I292" i="1"/>
  <c r="I273" i="1"/>
  <c r="I281" i="1"/>
  <c r="K281" i="1" s="1"/>
  <c r="I289" i="1"/>
  <c r="K289" i="1" s="1"/>
  <c r="I297" i="1"/>
  <c r="K297" i="1" s="1"/>
  <c r="I36" i="11"/>
  <c r="H36" i="11"/>
  <c r="G36" i="11"/>
  <c r="F36" i="11"/>
  <c r="E36" i="11"/>
  <c r="C36" i="11"/>
  <c r="B36" i="11"/>
  <c r="H35" i="11"/>
  <c r="F34" i="11"/>
  <c r="H33" i="11"/>
  <c r="F32" i="11"/>
  <c r="H31" i="11"/>
  <c r="F30" i="11"/>
  <c r="H29" i="11"/>
  <c r="F28" i="11"/>
  <c r="H27" i="11"/>
  <c r="F26" i="11"/>
  <c r="H25" i="11"/>
  <c r="F24" i="11"/>
  <c r="H23" i="11"/>
  <c r="A22" i="11"/>
  <c r="B22" i="11" s="1"/>
  <c r="D22" i="11" s="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I36" i="10"/>
  <c r="H36" i="10"/>
  <c r="G36" i="10"/>
  <c r="F36" i="10"/>
  <c r="E36" i="10"/>
  <c r="C36" i="10"/>
  <c r="B36" i="10"/>
  <c r="H35" i="10"/>
  <c r="F34" i="10"/>
  <c r="H33" i="10"/>
  <c r="F32" i="10"/>
  <c r="H31" i="10"/>
  <c r="F30" i="10"/>
  <c r="H29" i="10"/>
  <c r="F28" i="10"/>
  <c r="H27" i="10"/>
  <c r="F26" i="10"/>
  <c r="H25" i="10"/>
  <c r="F24" i="10"/>
  <c r="H23" i="10"/>
  <c r="A22" i="10"/>
  <c r="B22" i="10" s="1"/>
  <c r="D22" i="10" s="1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I36" i="9"/>
  <c r="H36" i="9"/>
  <c r="G36" i="9"/>
  <c r="F36" i="9"/>
  <c r="E36" i="9"/>
  <c r="C36" i="9"/>
  <c r="B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A22" i="9"/>
  <c r="B22" i="9" s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I36" i="8"/>
  <c r="H36" i="8"/>
  <c r="G36" i="8"/>
  <c r="F36" i="8"/>
  <c r="E36" i="8"/>
  <c r="C36" i="8"/>
  <c r="B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A22" i="8"/>
  <c r="B22" i="8" s="1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I36" i="7"/>
  <c r="H36" i="7"/>
  <c r="G36" i="7"/>
  <c r="F36" i="7"/>
  <c r="E36" i="7"/>
  <c r="C36" i="7"/>
  <c r="B36" i="7"/>
  <c r="G35" i="7"/>
  <c r="I34" i="7"/>
  <c r="G33" i="7"/>
  <c r="I32" i="7"/>
  <c r="G31" i="7"/>
  <c r="I30" i="7"/>
  <c r="G29" i="7"/>
  <c r="I28" i="7"/>
  <c r="G27" i="7"/>
  <c r="I26" i="7"/>
  <c r="G25" i="7"/>
  <c r="I24" i="7"/>
  <c r="G23" i="7"/>
  <c r="A22" i="7"/>
  <c r="B22" i="7" s="1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I36" i="6"/>
  <c r="H36" i="6"/>
  <c r="G36" i="6"/>
  <c r="F36" i="6"/>
  <c r="E36" i="6"/>
  <c r="C36" i="6"/>
  <c r="B36" i="6"/>
  <c r="H35" i="6"/>
  <c r="I34" i="6"/>
  <c r="H33" i="6"/>
  <c r="I32" i="6"/>
  <c r="H31" i="6"/>
  <c r="I30" i="6"/>
  <c r="H29" i="6"/>
  <c r="I28" i="6"/>
  <c r="H27" i="6"/>
  <c r="I26" i="6"/>
  <c r="H25" i="6"/>
  <c r="I24" i="6"/>
  <c r="H23" i="6"/>
  <c r="A22" i="6"/>
  <c r="B22" i="6" s="1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I36" i="5"/>
  <c r="H36" i="5"/>
  <c r="G36" i="5"/>
  <c r="F36" i="5"/>
  <c r="E36" i="5"/>
  <c r="C36" i="5"/>
  <c r="B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A22" i="5"/>
  <c r="B22" i="5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I36" i="4"/>
  <c r="H36" i="4"/>
  <c r="G36" i="4"/>
  <c r="F36" i="4"/>
  <c r="E36" i="4"/>
  <c r="C36" i="4"/>
  <c r="B36" i="4"/>
  <c r="H35" i="4"/>
  <c r="I34" i="4"/>
  <c r="H33" i="4"/>
  <c r="I32" i="4"/>
  <c r="H31" i="4"/>
  <c r="I30" i="4"/>
  <c r="H29" i="4"/>
  <c r="I28" i="4"/>
  <c r="H27" i="4"/>
  <c r="I26" i="4"/>
  <c r="H25" i="4"/>
  <c r="I24" i="4"/>
  <c r="H23" i="4"/>
  <c r="A22" i="4"/>
  <c r="B22" i="4" s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G267" i="1" l="1"/>
  <c r="G271" i="1"/>
  <c r="I271" i="1" s="1"/>
  <c r="K271" i="1" s="1"/>
  <c r="H267" i="1"/>
  <c r="G266" i="1"/>
  <c r="H266" i="1"/>
  <c r="G265" i="1"/>
  <c r="H265" i="1"/>
  <c r="I272" i="1"/>
  <c r="K272" i="1" s="1"/>
  <c r="G270" i="1"/>
  <c r="H270" i="1"/>
  <c r="G268" i="1"/>
  <c r="H268" i="1"/>
  <c r="G269" i="1"/>
  <c r="H269" i="1"/>
  <c r="G28" i="5"/>
  <c r="E31" i="5"/>
  <c r="G28" i="8"/>
  <c r="F35" i="10"/>
  <c r="E34" i="9"/>
  <c r="F27" i="10"/>
  <c r="F35" i="11"/>
  <c r="F34" i="4"/>
  <c r="E24" i="5"/>
  <c r="G27" i="5"/>
  <c r="I27" i="8"/>
  <c r="G30" i="9"/>
  <c r="E33" i="9"/>
  <c r="G35" i="9"/>
  <c r="F24" i="6"/>
  <c r="F26" i="7"/>
  <c r="F30" i="8"/>
  <c r="F28" i="9"/>
  <c r="F27" i="11"/>
  <c r="G32" i="4"/>
  <c r="I27" i="5"/>
  <c r="I35" i="8"/>
  <c r="E25" i="9"/>
  <c r="E26" i="9"/>
  <c r="G27" i="9"/>
  <c r="E29" i="9"/>
  <c r="G33" i="9"/>
  <c r="F34" i="9"/>
  <c r="F33" i="10"/>
  <c r="F33" i="11"/>
  <c r="I27" i="4"/>
  <c r="F30" i="4"/>
  <c r="G25" i="9"/>
  <c r="F26" i="9"/>
  <c r="I29" i="9"/>
  <c r="I33" i="9"/>
  <c r="G34" i="9"/>
  <c r="F28" i="6"/>
  <c r="I25" i="9"/>
  <c r="G26" i="9"/>
  <c r="F26" i="4"/>
  <c r="E30" i="5"/>
  <c r="F32" i="6"/>
  <c r="E32" i="8"/>
  <c r="F28" i="5"/>
  <c r="G29" i="5"/>
  <c r="I23" i="8"/>
  <c r="G27" i="8"/>
  <c r="F28" i="8"/>
  <c r="I31" i="8"/>
  <c r="G35" i="8"/>
  <c r="F25" i="10"/>
  <c r="I29" i="10"/>
  <c r="F25" i="11"/>
  <c r="I29" i="11"/>
  <c r="E30" i="9"/>
  <c r="I25" i="10"/>
  <c r="E33" i="10"/>
  <c r="I25" i="11"/>
  <c r="E33" i="11"/>
  <c r="I23" i="4"/>
  <c r="E31" i="4"/>
  <c r="E35" i="4"/>
  <c r="E23" i="5"/>
  <c r="F30" i="7"/>
  <c r="E24" i="8"/>
  <c r="I31" i="4"/>
  <c r="I35" i="4"/>
  <c r="E28" i="5"/>
  <c r="E29" i="5"/>
  <c r="F30" i="5"/>
  <c r="E32" i="5"/>
  <c r="I35" i="5"/>
  <c r="F34" i="7"/>
  <c r="E23" i="8"/>
  <c r="G24" i="8"/>
  <c r="E27" i="8"/>
  <c r="E28" i="8"/>
  <c r="G29" i="8"/>
  <c r="E31" i="8"/>
  <c r="G32" i="8"/>
  <c r="E35" i="8"/>
  <c r="E25" i="10"/>
  <c r="E29" i="10"/>
  <c r="I33" i="10"/>
  <c r="E25" i="11"/>
  <c r="E29" i="11"/>
  <c r="I33" i="11"/>
  <c r="I32" i="9"/>
  <c r="E25" i="4"/>
  <c r="G26" i="4"/>
  <c r="E29" i="4"/>
  <c r="G30" i="4"/>
  <c r="E33" i="4"/>
  <c r="G34" i="4"/>
  <c r="G23" i="5"/>
  <c r="F24" i="5"/>
  <c r="E25" i="5"/>
  <c r="E26" i="5"/>
  <c r="I28" i="5"/>
  <c r="I29" i="5"/>
  <c r="G30" i="5"/>
  <c r="G31" i="5"/>
  <c r="F32" i="5"/>
  <c r="E33" i="5"/>
  <c r="E34" i="5"/>
  <c r="F26" i="6"/>
  <c r="F34" i="6"/>
  <c r="F28" i="7"/>
  <c r="G23" i="8"/>
  <c r="F24" i="8"/>
  <c r="E25" i="8"/>
  <c r="E26" i="8"/>
  <c r="I28" i="8"/>
  <c r="I29" i="8"/>
  <c r="G30" i="8"/>
  <c r="G31" i="8"/>
  <c r="F32" i="8"/>
  <c r="E33" i="8"/>
  <c r="E34" i="8"/>
  <c r="E23" i="9"/>
  <c r="E24" i="9"/>
  <c r="I26" i="9"/>
  <c r="I27" i="9"/>
  <c r="G28" i="9"/>
  <c r="G29" i="9"/>
  <c r="F30" i="9"/>
  <c r="E31" i="9"/>
  <c r="E32" i="9"/>
  <c r="I34" i="9"/>
  <c r="I35" i="9"/>
  <c r="E23" i="10"/>
  <c r="I27" i="10"/>
  <c r="F29" i="10"/>
  <c r="E31" i="10"/>
  <c r="I35" i="10"/>
  <c r="E23" i="11"/>
  <c r="I27" i="11"/>
  <c r="F29" i="11"/>
  <c r="E31" i="11"/>
  <c r="I35" i="11"/>
  <c r="I34" i="5"/>
  <c r="I26" i="8"/>
  <c r="I34" i="8"/>
  <c r="F24" i="4"/>
  <c r="I25" i="4"/>
  <c r="F28" i="4"/>
  <c r="I29" i="4"/>
  <c r="F32" i="4"/>
  <c r="I33" i="4"/>
  <c r="I23" i="5"/>
  <c r="G24" i="5"/>
  <c r="G25" i="5"/>
  <c r="F26" i="5"/>
  <c r="E27" i="5"/>
  <c r="I30" i="5"/>
  <c r="I31" i="5"/>
  <c r="G32" i="5"/>
  <c r="G33" i="5"/>
  <c r="F34" i="5"/>
  <c r="E35" i="5"/>
  <c r="G25" i="8"/>
  <c r="F26" i="8"/>
  <c r="I30" i="8"/>
  <c r="G33" i="8"/>
  <c r="F34" i="8"/>
  <c r="G23" i="9"/>
  <c r="F24" i="9"/>
  <c r="I28" i="9"/>
  <c r="G31" i="9"/>
  <c r="F32" i="9"/>
  <c r="F23" i="10"/>
  <c r="F31" i="10"/>
  <c r="F23" i="11"/>
  <c r="F31" i="11"/>
  <c r="I26" i="5"/>
  <c r="I24" i="9"/>
  <c r="E23" i="4"/>
  <c r="G24" i="4"/>
  <c r="E27" i="4"/>
  <c r="G28" i="4"/>
  <c r="I24" i="5"/>
  <c r="I25" i="5"/>
  <c r="G26" i="5"/>
  <c r="I32" i="5"/>
  <c r="I33" i="5"/>
  <c r="G34" i="5"/>
  <c r="G35" i="5"/>
  <c r="F30" i="6"/>
  <c r="F24" i="7"/>
  <c r="F32" i="7"/>
  <c r="I24" i="8"/>
  <c r="I25" i="8"/>
  <c r="G26" i="8"/>
  <c r="E29" i="8"/>
  <c r="E30" i="8"/>
  <c r="I32" i="8"/>
  <c r="I33" i="8"/>
  <c r="G34" i="8"/>
  <c r="I23" i="9"/>
  <c r="G24" i="9"/>
  <c r="E27" i="9"/>
  <c r="E28" i="9"/>
  <c r="I30" i="9"/>
  <c r="I31" i="9"/>
  <c r="G32" i="9"/>
  <c r="E35" i="9"/>
  <c r="I23" i="10"/>
  <c r="E27" i="10"/>
  <c r="I31" i="10"/>
  <c r="E35" i="10"/>
  <c r="I23" i="11"/>
  <c r="E27" i="11"/>
  <c r="I31" i="11"/>
  <c r="E35" i="11"/>
  <c r="G24" i="11"/>
  <c r="G26" i="11"/>
  <c r="G28" i="11"/>
  <c r="G30" i="11"/>
  <c r="G32" i="11"/>
  <c r="G34" i="11"/>
  <c r="H24" i="11"/>
  <c r="H34" i="11"/>
  <c r="G23" i="11"/>
  <c r="E24" i="11"/>
  <c r="I24" i="11"/>
  <c r="G25" i="11"/>
  <c r="E26" i="11"/>
  <c r="I26" i="11"/>
  <c r="G27" i="11"/>
  <c r="E28" i="11"/>
  <c r="I28" i="11"/>
  <c r="G29" i="11"/>
  <c r="E30" i="11"/>
  <c r="I30" i="11"/>
  <c r="G31" i="11"/>
  <c r="E32" i="11"/>
  <c r="I32" i="11"/>
  <c r="G33" i="11"/>
  <c r="E34" i="11"/>
  <c r="I34" i="11"/>
  <c r="G35" i="11"/>
  <c r="H26" i="11"/>
  <c r="H28" i="11"/>
  <c r="H30" i="11"/>
  <c r="H32" i="11"/>
  <c r="G24" i="10"/>
  <c r="G26" i="10"/>
  <c r="G28" i="10"/>
  <c r="G30" i="10"/>
  <c r="G32" i="10"/>
  <c r="G34" i="10"/>
  <c r="H34" i="10"/>
  <c r="G23" i="10"/>
  <c r="E24" i="10"/>
  <c r="I24" i="10"/>
  <c r="G25" i="10"/>
  <c r="E26" i="10"/>
  <c r="I26" i="10"/>
  <c r="G27" i="10"/>
  <c r="E28" i="10"/>
  <c r="I28" i="10"/>
  <c r="G29" i="10"/>
  <c r="E30" i="10"/>
  <c r="I30" i="10"/>
  <c r="G31" i="10"/>
  <c r="E32" i="10"/>
  <c r="I32" i="10"/>
  <c r="G33" i="10"/>
  <c r="E34" i="10"/>
  <c r="I34" i="10"/>
  <c r="G35" i="10"/>
  <c r="H24" i="10"/>
  <c r="H26" i="10"/>
  <c r="H28" i="10"/>
  <c r="H30" i="10"/>
  <c r="H32" i="10"/>
  <c r="D22" i="9"/>
  <c r="F23" i="9"/>
  <c r="F25" i="9"/>
  <c r="F27" i="9"/>
  <c r="F29" i="9"/>
  <c r="F31" i="9"/>
  <c r="F33" i="9"/>
  <c r="F35" i="9"/>
  <c r="D22" i="8"/>
  <c r="F23" i="8"/>
  <c r="F25" i="8"/>
  <c r="F27" i="8"/>
  <c r="F29" i="8"/>
  <c r="F31" i="8"/>
  <c r="F33" i="8"/>
  <c r="F35" i="8"/>
  <c r="D22" i="7"/>
  <c r="H23" i="7"/>
  <c r="H25" i="7"/>
  <c r="H27" i="7"/>
  <c r="H29" i="7"/>
  <c r="H31" i="7"/>
  <c r="H33" i="7"/>
  <c r="H35" i="7"/>
  <c r="E23" i="7"/>
  <c r="I23" i="7"/>
  <c r="G24" i="7"/>
  <c r="E25" i="7"/>
  <c r="I25" i="7"/>
  <c r="G26" i="7"/>
  <c r="E27" i="7"/>
  <c r="I27" i="7"/>
  <c r="G28" i="7"/>
  <c r="E29" i="7"/>
  <c r="I29" i="7"/>
  <c r="G30" i="7"/>
  <c r="E31" i="7"/>
  <c r="I31" i="7"/>
  <c r="G32" i="7"/>
  <c r="E33" i="7"/>
  <c r="I33" i="7"/>
  <c r="G34" i="7"/>
  <c r="E35" i="7"/>
  <c r="I35" i="7"/>
  <c r="F23" i="7"/>
  <c r="H24" i="7"/>
  <c r="F25" i="7"/>
  <c r="H26" i="7"/>
  <c r="F27" i="7"/>
  <c r="H28" i="7"/>
  <c r="F29" i="7"/>
  <c r="H30" i="7"/>
  <c r="F31" i="7"/>
  <c r="H32" i="7"/>
  <c r="F33" i="7"/>
  <c r="H34" i="7"/>
  <c r="F35" i="7"/>
  <c r="E24" i="7"/>
  <c r="E26" i="7"/>
  <c r="E28" i="7"/>
  <c r="E30" i="7"/>
  <c r="E32" i="7"/>
  <c r="E34" i="7"/>
  <c r="E23" i="6"/>
  <c r="I23" i="6"/>
  <c r="G24" i="6"/>
  <c r="E25" i="6"/>
  <c r="I25" i="6"/>
  <c r="G26" i="6"/>
  <c r="E27" i="6"/>
  <c r="I27" i="6"/>
  <c r="G28" i="6"/>
  <c r="E29" i="6"/>
  <c r="I29" i="6"/>
  <c r="G30" i="6"/>
  <c r="E31" i="6"/>
  <c r="I31" i="6"/>
  <c r="G32" i="6"/>
  <c r="E33" i="6"/>
  <c r="I33" i="6"/>
  <c r="G34" i="6"/>
  <c r="E35" i="6"/>
  <c r="I35" i="6"/>
  <c r="D22" i="6"/>
  <c r="F23" i="6"/>
  <c r="H24" i="6"/>
  <c r="F25" i="6"/>
  <c r="H26" i="6"/>
  <c r="F27" i="6"/>
  <c r="H28" i="6"/>
  <c r="F29" i="6"/>
  <c r="H30" i="6"/>
  <c r="F31" i="6"/>
  <c r="H32" i="6"/>
  <c r="F33" i="6"/>
  <c r="H34" i="6"/>
  <c r="F35" i="6"/>
  <c r="G23" i="6"/>
  <c r="E24" i="6"/>
  <c r="G25" i="6"/>
  <c r="E26" i="6"/>
  <c r="G27" i="6"/>
  <c r="E28" i="6"/>
  <c r="G29" i="6"/>
  <c r="E30" i="6"/>
  <c r="G31" i="6"/>
  <c r="E32" i="6"/>
  <c r="G33" i="6"/>
  <c r="E34" i="6"/>
  <c r="G35" i="6"/>
  <c r="D22" i="5"/>
  <c r="F23" i="5"/>
  <c r="F25" i="5"/>
  <c r="F27" i="5"/>
  <c r="F29" i="5"/>
  <c r="F31" i="5"/>
  <c r="F33" i="5"/>
  <c r="F35" i="5"/>
  <c r="D22" i="4"/>
  <c r="F23" i="4"/>
  <c r="H24" i="4"/>
  <c r="F25" i="4"/>
  <c r="H26" i="4"/>
  <c r="F27" i="4"/>
  <c r="H28" i="4"/>
  <c r="F29" i="4"/>
  <c r="H30" i="4"/>
  <c r="F31" i="4"/>
  <c r="H32" i="4"/>
  <c r="F33" i="4"/>
  <c r="H34" i="4"/>
  <c r="F35" i="4"/>
  <c r="G23" i="4"/>
  <c r="E24" i="4"/>
  <c r="G25" i="4"/>
  <c r="E26" i="4"/>
  <c r="G27" i="4"/>
  <c r="E28" i="4"/>
  <c r="G29" i="4"/>
  <c r="E30" i="4"/>
  <c r="G31" i="4"/>
  <c r="E32" i="4"/>
  <c r="G33" i="4"/>
  <c r="E34" i="4"/>
  <c r="G35" i="4"/>
  <c r="I36" i="3"/>
  <c r="H36" i="3"/>
  <c r="G36" i="3"/>
  <c r="F36" i="3"/>
  <c r="E36" i="3"/>
  <c r="C36" i="3"/>
  <c r="B36" i="3"/>
  <c r="H35" i="3"/>
  <c r="F34" i="3"/>
  <c r="H33" i="3"/>
  <c r="F32" i="3"/>
  <c r="H31" i="3"/>
  <c r="F30" i="3"/>
  <c r="H29" i="3"/>
  <c r="F28" i="3"/>
  <c r="H27" i="3"/>
  <c r="F26" i="3"/>
  <c r="H25" i="3"/>
  <c r="F24" i="3"/>
  <c r="H23" i="3"/>
  <c r="A22" i="3"/>
  <c r="B22" i="3" s="1"/>
  <c r="D22" i="3" s="1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C36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I267" i="1" l="1"/>
  <c r="K267" i="1" s="1"/>
  <c r="I268" i="1"/>
  <c r="K268" i="1" s="1"/>
  <c r="I266" i="1"/>
  <c r="I270" i="1"/>
  <c r="K270" i="1" s="1"/>
  <c r="I269" i="1"/>
  <c r="I265" i="1"/>
  <c r="F31" i="3"/>
  <c r="F27" i="3"/>
  <c r="F23" i="3"/>
  <c r="F33" i="3"/>
  <c r="F29" i="3"/>
  <c r="F25" i="3"/>
  <c r="H30" i="3"/>
  <c r="F35" i="3"/>
  <c r="E23" i="3"/>
  <c r="I23" i="3"/>
  <c r="G24" i="3"/>
  <c r="E25" i="3"/>
  <c r="I25" i="3"/>
  <c r="G26" i="3"/>
  <c r="E27" i="3"/>
  <c r="I27" i="3"/>
  <c r="G28" i="3"/>
  <c r="E29" i="3"/>
  <c r="I29" i="3"/>
  <c r="G30" i="3"/>
  <c r="E31" i="3"/>
  <c r="I31" i="3"/>
  <c r="G32" i="3"/>
  <c r="E33" i="3"/>
  <c r="I33" i="3"/>
  <c r="G34" i="3"/>
  <c r="E35" i="3"/>
  <c r="I35" i="3"/>
  <c r="H24" i="3"/>
  <c r="H26" i="3"/>
  <c r="H28" i="3"/>
  <c r="H32" i="3"/>
  <c r="H34" i="3"/>
  <c r="G23" i="3"/>
  <c r="E24" i="3"/>
  <c r="I24" i="3"/>
  <c r="G25" i="3"/>
  <c r="E26" i="3"/>
  <c r="I26" i="3"/>
  <c r="G27" i="3"/>
  <c r="E28" i="3"/>
  <c r="I28" i="3"/>
  <c r="G29" i="3"/>
  <c r="E30" i="3"/>
  <c r="I30" i="3"/>
  <c r="G31" i="3"/>
  <c r="E32" i="3"/>
  <c r="I32" i="3"/>
  <c r="G33" i="3"/>
  <c r="E34" i="3"/>
  <c r="I34" i="3"/>
  <c r="G35" i="3"/>
  <c r="I36" i="2" l="1"/>
  <c r="H36" i="2"/>
  <c r="G36" i="2"/>
  <c r="F36" i="2"/>
  <c r="E36" i="2"/>
  <c r="B36" i="2"/>
  <c r="H10" i="1" l="1"/>
  <c r="H11" i="1"/>
  <c r="H12" i="1"/>
  <c r="H13" i="1"/>
  <c r="H14" i="1"/>
  <c r="H15" i="1"/>
  <c r="H9" i="1"/>
  <c r="G9" i="1"/>
  <c r="G10" i="1"/>
  <c r="G11" i="1"/>
  <c r="G12" i="1"/>
  <c r="G13" i="1"/>
  <c r="G14" i="1"/>
  <c r="G15" i="1"/>
  <c r="F46" i="1"/>
  <c r="F45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I15" i="1" l="1"/>
  <c r="K15" i="1" s="1"/>
  <c r="I11" i="1"/>
  <c r="K11" i="1" s="1"/>
  <c r="F96" i="1"/>
  <c r="F102" i="1"/>
  <c r="F98" i="1"/>
  <c r="F94" i="1"/>
  <c r="F101" i="1"/>
  <c r="F97" i="1"/>
  <c r="F93" i="1"/>
  <c r="F100" i="1"/>
  <c r="F92" i="1"/>
  <c r="F99" i="1"/>
  <c r="F95" i="1"/>
  <c r="I13" i="1"/>
  <c r="K13" i="1" s="1"/>
  <c r="I14" i="1"/>
  <c r="K14" i="1" s="1"/>
  <c r="I10" i="1"/>
  <c r="K10" i="1" s="1"/>
  <c r="I9" i="1"/>
  <c r="I12" i="1"/>
  <c r="K12" i="1" s="1"/>
  <c r="F8" i="1"/>
  <c r="D263" i="1"/>
  <c r="D262" i="1"/>
  <c r="D258" i="1"/>
  <c r="D261" i="1"/>
  <c r="D257" i="1"/>
  <c r="D259" i="1"/>
  <c r="D260" i="1"/>
  <c r="D122" i="1"/>
  <c r="D248" i="1"/>
  <c r="D141" i="1"/>
  <c r="D186" i="1"/>
  <c r="D57" i="1"/>
  <c r="D226" i="1"/>
  <c r="D233" i="1"/>
  <c r="D219" i="1"/>
  <c r="D204" i="1"/>
  <c r="D170" i="1"/>
  <c r="D163" i="1"/>
  <c r="D155" i="1"/>
  <c r="D121" i="1"/>
  <c r="D107" i="1"/>
  <c r="D99" i="1"/>
  <c r="D77" i="1"/>
  <c r="D42" i="1"/>
  <c r="D19" i="1"/>
  <c r="D253" i="1"/>
  <c r="D202" i="1"/>
  <c r="D185" i="1"/>
  <c r="D137" i="1"/>
  <c r="D89" i="1"/>
  <c r="D72" i="1"/>
  <c r="D48" i="1"/>
  <c r="D43" i="1"/>
  <c r="D256" i="1"/>
  <c r="D249" i="1"/>
  <c r="D247" i="1"/>
  <c r="D241" i="1"/>
  <c r="D238" i="1"/>
  <c r="D236" i="1"/>
  <c r="D231" i="1"/>
  <c r="D227" i="1"/>
  <c r="D223" i="1"/>
  <c r="D220" i="1"/>
  <c r="D214" i="1"/>
  <c r="D211" i="1"/>
  <c r="D205" i="1"/>
  <c r="D203" i="1"/>
  <c r="D199" i="1"/>
  <c r="D195" i="1"/>
  <c r="D189" i="1"/>
  <c r="D181" i="1"/>
  <c r="D177" i="1"/>
  <c r="D173" i="1"/>
  <c r="D169" i="1"/>
  <c r="D166" i="1"/>
  <c r="D162" i="1"/>
  <c r="D159" i="1"/>
  <c r="D152" i="1"/>
  <c r="D147" i="1"/>
  <c r="D140" i="1"/>
  <c r="D134" i="1"/>
  <c r="D129" i="1"/>
  <c r="D125" i="1"/>
  <c r="D119" i="1"/>
  <c r="D114" i="1"/>
  <c r="D110" i="1"/>
  <c r="D108" i="1"/>
  <c r="D104" i="1"/>
  <c r="D97" i="1"/>
  <c r="D93" i="1"/>
  <c r="D88" i="1"/>
  <c r="D83" i="1"/>
  <c r="D78" i="1"/>
  <c r="D60" i="1"/>
  <c r="D65" i="1"/>
  <c r="D62" i="1"/>
  <c r="D53" i="1"/>
  <c r="D46" i="1"/>
  <c r="D34" i="1"/>
  <c r="D38" i="1"/>
  <c r="D245" i="1"/>
  <c r="D86" i="1"/>
  <c r="D68" i="1"/>
  <c r="D179" i="1"/>
  <c r="D158" i="1"/>
  <c r="D136" i="1"/>
  <c r="D115" i="1"/>
  <c r="D255" i="1"/>
  <c r="D230" i="1"/>
  <c r="D213" i="1"/>
  <c r="D196" i="1"/>
  <c r="D150" i="1"/>
  <c r="D103" i="1"/>
  <c r="D84" i="1"/>
  <c r="D70" i="1"/>
  <c r="D194" i="1"/>
  <c r="D174" i="1"/>
  <c r="D131" i="1"/>
  <c r="D252" i="1"/>
  <c r="D145" i="1"/>
  <c r="D81" i="1"/>
  <c r="D49" i="1"/>
  <c r="D96" i="1"/>
  <c r="D208" i="1"/>
  <c r="D190" i="1"/>
  <c r="D126" i="1"/>
  <c r="D82" i="1"/>
  <c r="D74" i="1"/>
  <c r="D95" i="1"/>
  <c r="D225" i="1"/>
  <c r="D207" i="1"/>
  <c r="D193" i="1"/>
  <c r="D183" i="1"/>
  <c r="D156" i="1"/>
  <c r="D151" i="1"/>
  <c r="D130" i="1"/>
  <c r="D92" i="1"/>
  <c r="D79" i="1"/>
  <c r="D75" i="1"/>
  <c r="D36" i="1"/>
  <c r="D251" i="1"/>
  <c r="D243" i="1"/>
  <c r="D229" i="1"/>
  <c r="D217" i="1"/>
  <c r="D206" i="1"/>
  <c r="D201" i="1"/>
  <c r="D192" i="1"/>
  <c r="D187" i="1"/>
  <c r="D182" i="1"/>
  <c r="D171" i="1"/>
  <c r="D160" i="1"/>
  <c r="D144" i="1"/>
  <c r="D138" i="1"/>
  <c r="D123" i="1"/>
  <c r="D118" i="1"/>
  <c r="D113" i="1"/>
  <c r="D101" i="1"/>
  <c r="D234" i="1"/>
  <c r="D66" i="1"/>
  <c r="D51" i="1"/>
  <c r="D85" i="1"/>
  <c r="D222" i="1"/>
  <c r="D216" i="1"/>
  <c r="D210" i="1"/>
  <c r="D200" i="1"/>
  <c r="D191" i="1"/>
  <c r="D175" i="1"/>
  <c r="D164" i="1"/>
  <c r="D154" i="1"/>
  <c r="D148" i="1"/>
  <c r="D143" i="1"/>
  <c r="D133" i="1"/>
  <c r="D127" i="1"/>
  <c r="D117" i="1"/>
  <c r="D111" i="1"/>
  <c r="D106" i="1"/>
  <c r="D100" i="1"/>
  <c r="D215" i="1"/>
  <c r="D61" i="1"/>
  <c r="D91" i="1"/>
  <c r="D237" i="1"/>
  <c r="D198" i="1"/>
  <c r="D178" i="1"/>
  <c r="D135" i="1"/>
  <c r="D18" i="1"/>
  <c r="D167" i="1"/>
  <c r="D52" i="1"/>
  <c r="D59" i="1"/>
  <c r="D71" i="1"/>
  <c r="D54" i="1"/>
  <c r="D44" i="1"/>
  <c r="D50" i="1"/>
  <c r="D232" i="1"/>
  <c r="D228" i="1"/>
  <c r="D224" i="1"/>
  <c r="D212" i="1"/>
  <c r="D188" i="1"/>
  <c r="D184" i="1"/>
  <c r="D180" i="1"/>
  <c r="D176" i="1"/>
  <c r="D172" i="1"/>
  <c r="D165" i="1"/>
  <c r="D168" i="1"/>
  <c r="D161" i="1"/>
  <c r="D157" i="1"/>
  <c r="D153" i="1"/>
  <c r="D149" i="1"/>
  <c r="D146" i="1"/>
  <c r="D142" i="1"/>
  <c r="D139" i="1"/>
  <c r="D132" i="1"/>
  <c r="D128" i="1"/>
  <c r="D124" i="1"/>
  <c r="D120" i="1"/>
  <c r="D116" i="1"/>
  <c r="D109" i="1"/>
  <c r="D112" i="1"/>
  <c r="D105" i="1"/>
  <c r="D102" i="1"/>
  <c r="D98" i="1"/>
  <c r="D94" i="1"/>
  <c r="D90" i="1"/>
  <c r="D87" i="1"/>
  <c r="D80" i="1"/>
  <c r="D73" i="1"/>
  <c r="D76" i="1"/>
  <c r="D56" i="1"/>
  <c r="D58" i="1"/>
  <c r="D63" i="1"/>
  <c r="D69" i="1"/>
  <c r="D239" i="1"/>
  <c r="D235" i="1"/>
  <c r="D244" i="1"/>
  <c r="D240" i="1"/>
  <c r="D254" i="1"/>
  <c r="D250" i="1"/>
  <c r="D246" i="1"/>
  <c r="D242" i="1"/>
  <c r="D221" i="1"/>
  <c r="D218" i="1"/>
  <c r="D209" i="1"/>
  <c r="D197" i="1"/>
  <c r="D67" i="1"/>
  <c r="D64" i="1"/>
  <c r="D55" i="1"/>
  <c r="D45" i="1"/>
  <c r="D41" i="1"/>
  <c r="D37" i="1"/>
  <c r="D47" i="1"/>
  <c r="D23" i="1"/>
  <c r="D40" i="1"/>
  <c r="D33" i="1"/>
  <c r="D30" i="1"/>
  <c r="D25" i="1"/>
  <c r="D22" i="1"/>
  <c r="D39" i="1"/>
  <c r="D31" i="1"/>
  <c r="D24" i="1"/>
  <c r="D27" i="1"/>
  <c r="D26" i="1"/>
  <c r="D35" i="1"/>
  <c r="D17" i="1"/>
  <c r="D32" i="1"/>
  <c r="D28" i="1"/>
  <c r="D16" i="1"/>
  <c r="D21" i="1"/>
  <c r="D29" i="1"/>
  <c r="D20" i="1"/>
  <c r="G264" i="1" l="1"/>
  <c r="H264" i="1"/>
  <c r="K9" i="1"/>
  <c r="G59" i="1"/>
  <c r="J9" i="1"/>
  <c r="J10" i="1"/>
  <c r="J14" i="1"/>
  <c r="J11" i="1"/>
  <c r="J15" i="1"/>
  <c r="J12" i="1"/>
  <c r="J13" i="1"/>
  <c r="G125" i="1"/>
  <c r="G72" i="1"/>
  <c r="G155" i="1"/>
  <c r="G65" i="1"/>
  <c r="G219" i="1"/>
  <c r="G236" i="1"/>
  <c r="G147" i="1"/>
  <c r="G77" i="1"/>
  <c r="G166" i="1"/>
  <c r="G229" i="1"/>
  <c r="G216" i="1"/>
  <c r="G118" i="1"/>
  <c r="G192" i="1"/>
  <c r="G202" i="1"/>
  <c r="G143" i="1"/>
  <c r="G252" i="1"/>
  <c r="G189" i="1"/>
  <c r="G233" i="1"/>
  <c r="G238" i="1"/>
  <c r="G201" i="1"/>
  <c r="G86" i="1"/>
  <c r="G207" i="1"/>
  <c r="G93" i="1"/>
  <c r="G96" i="1"/>
  <c r="G82" i="1"/>
  <c r="G115" i="1"/>
  <c r="G196" i="1"/>
  <c r="G249" i="1"/>
  <c r="G258" i="1"/>
  <c r="G99" i="1"/>
  <c r="G110" i="1"/>
  <c r="G129" i="1"/>
  <c r="G213" i="1"/>
  <c r="G60" i="1"/>
  <c r="G136" i="1"/>
  <c r="G131" i="1"/>
  <c r="G256" i="1"/>
  <c r="G141" i="1"/>
  <c r="G163" i="1"/>
  <c r="G186" i="1"/>
  <c r="G262" i="1"/>
  <c r="G222" i="1"/>
  <c r="G117" i="1"/>
  <c r="G169" i="1"/>
  <c r="G225" i="1"/>
  <c r="G152" i="1"/>
  <c r="G253" i="1"/>
  <c r="G70" i="1"/>
  <c r="H70" i="1"/>
  <c r="G255" i="1"/>
  <c r="G57" i="1"/>
  <c r="G133" i="1"/>
  <c r="G150" i="1"/>
  <c r="G179" i="1"/>
  <c r="G62" i="1"/>
  <c r="G144" i="1"/>
  <c r="G217" i="1"/>
  <c r="G119" i="1"/>
  <c r="G193" i="1"/>
  <c r="G208" i="1"/>
  <c r="G83" i="1"/>
  <c r="G89" i="1"/>
  <c r="G204" i="1"/>
  <c r="G261" i="1"/>
  <c r="G91" i="1"/>
  <c r="G106" i="1"/>
  <c r="G121" i="1"/>
  <c r="G140" i="1"/>
  <c r="G185" i="1"/>
  <c r="G199" i="1"/>
  <c r="G214" i="1"/>
  <c r="G210" i="1"/>
  <c r="G247" i="1"/>
  <c r="G64" i="1"/>
  <c r="G74" i="1"/>
  <c r="G113" i="1"/>
  <c r="G128" i="1"/>
  <c r="G102" i="1"/>
  <c r="G139" i="1"/>
  <c r="G184" i="1"/>
  <c r="G191" i="1"/>
  <c r="G175" i="1"/>
  <c r="G104" i="1"/>
  <c r="G231" i="1"/>
  <c r="G79" i="1"/>
  <c r="G98" i="1"/>
  <c r="G135" i="1"/>
  <c r="G160" i="1"/>
  <c r="G212" i="1"/>
  <c r="G228" i="1"/>
  <c r="G242" i="1"/>
  <c r="G108" i="1"/>
  <c r="G171" i="1"/>
  <c r="H173" i="1"/>
  <c r="G173" i="1"/>
  <c r="H101" i="1"/>
  <c r="G101" i="1"/>
  <c r="G246" i="1"/>
  <c r="G138" i="1"/>
  <c r="G227" i="1"/>
  <c r="H198" i="1"/>
  <c r="G198" i="1"/>
  <c r="H243" i="1"/>
  <c r="G243" i="1"/>
  <c r="G241" i="1"/>
  <c r="G154" i="1"/>
  <c r="G168" i="1"/>
  <c r="G149" i="1"/>
  <c r="H223" i="1"/>
  <c r="G223" i="1"/>
  <c r="G235" i="1"/>
  <c r="G124" i="1"/>
  <c r="G172" i="1"/>
  <c r="G244" i="1"/>
  <c r="G80" i="1"/>
  <c r="G157" i="1"/>
  <c r="G226" i="1"/>
  <c r="G127" i="1"/>
  <c r="G132" i="1"/>
  <c r="G85" i="1"/>
  <c r="G137" i="1"/>
  <c r="G87" i="1"/>
  <c r="G61" i="1"/>
  <c r="G94" i="1"/>
  <c r="G111" i="1"/>
  <c r="G130" i="1"/>
  <c r="G153" i="1"/>
  <c r="G170" i="1"/>
  <c r="G190" i="1"/>
  <c r="G206" i="1"/>
  <c r="G224" i="1"/>
  <c r="G239" i="1"/>
  <c r="G257" i="1"/>
  <c r="G90" i="1"/>
  <c r="G254" i="1"/>
  <c r="G100" i="1"/>
  <c r="G164" i="1"/>
  <c r="G234" i="1"/>
  <c r="G142" i="1"/>
  <c r="G260" i="1"/>
  <c r="G263" i="1"/>
  <c r="H245" i="1"/>
  <c r="G245" i="1"/>
  <c r="H95" i="1"/>
  <c r="G95" i="1"/>
  <c r="H183" i="1"/>
  <c r="G183" i="1"/>
  <c r="H159" i="1"/>
  <c r="G159" i="1"/>
  <c r="G251" i="1"/>
  <c r="G81" i="1"/>
  <c r="H162" i="1"/>
  <c r="G162" i="1"/>
  <c r="H177" i="1"/>
  <c r="G177" i="1"/>
  <c r="G92" i="1"/>
  <c r="G107" i="1"/>
  <c r="G134" i="1"/>
  <c r="G165" i="1"/>
  <c r="G211" i="1"/>
  <c r="G114" i="1"/>
  <c r="H145" i="1"/>
  <c r="G145" i="1"/>
  <c r="G188" i="1"/>
  <c r="G218" i="1"/>
  <c r="H194" i="1"/>
  <c r="G194" i="1"/>
  <c r="G75" i="1"/>
  <c r="G209" i="1"/>
  <c r="G146" i="1"/>
  <c r="G195" i="1"/>
  <c r="G151" i="1"/>
  <c r="G180" i="1"/>
  <c r="G63" i="1"/>
  <c r="G84" i="1"/>
  <c r="G105" i="1"/>
  <c r="G120" i="1"/>
  <c r="G178" i="1"/>
  <c r="G200" i="1"/>
  <c r="G215" i="1"/>
  <c r="G232" i="1"/>
  <c r="G248" i="1"/>
  <c r="H122" i="1"/>
  <c r="G122" i="1"/>
  <c r="G205" i="1"/>
  <c r="G58" i="1"/>
  <c r="G123" i="1"/>
  <c r="H158" i="1"/>
  <c r="G158" i="1"/>
  <c r="G174" i="1"/>
  <c r="H68" i="1"/>
  <c r="G68" i="1"/>
  <c r="G240" i="1"/>
  <c r="H88" i="1"/>
  <c r="G88" i="1"/>
  <c r="G103" i="1"/>
  <c r="H181" i="1"/>
  <c r="G181" i="1"/>
  <c r="G112" i="1"/>
  <c r="G176" i="1"/>
  <c r="G67" i="1"/>
  <c r="G161" i="1"/>
  <c r="G230" i="1"/>
  <c r="G76" i="1"/>
  <c r="G97" i="1"/>
  <c r="G71" i="1"/>
  <c r="G197" i="1"/>
  <c r="G116" i="1"/>
  <c r="G69" i="1"/>
  <c r="G66" i="1"/>
  <c r="G109" i="1"/>
  <c r="G126" i="1"/>
  <c r="G148" i="1"/>
  <c r="G167" i="1"/>
  <c r="G182" i="1"/>
  <c r="G221" i="1"/>
  <c r="G237" i="1"/>
  <c r="G250" i="1"/>
  <c r="G73" i="1"/>
  <c r="G203" i="1"/>
  <c r="G78" i="1"/>
  <c r="G156" i="1"/>
  <c r="G220" i="1"/>
  <c r="G187" i="1"/>
  <c r="G259" i="1"/>
  <c r="H20" i="1"/>
  <c r="G31" i="1"/>
  <c r="H77" i="1"/>
  <c r="I77" i="1" s="1"/>
  <c r="K77" i="1" s="1"/>
  <c r="H166" i="1"/>
  <c r="I166" i="1" s="1"/>
  <c r="K166" i="1" s="1"/>
  <c r="H202" i="1"/>
  <c r="I202" i="1" s="1"/>
  <c r="K202" i="1" s="1"/>
  <c r="H219" i="1"/>
  <c r="H236" i="1"/>
  <c r="H147" i="1"/>
  <c r="H186" i="1"/>
  <c r="H31" i="1"/>
  <c r="H125" i="1"/>
  <c r="H143" i="1"/>
  <c r="H72" i="1"/>
  <c r="I72" i="1" s="1"/>
  <c r="K72" i="1" s="1"/>
  <c r="H155" i="1"/>
  <c r="H207" i="1"/>
  <c r="H252" i="1"/>
  <c r="H96" i="1"/>
  <c r="H82" i="1"/>
  <c r="H115" i="1"/>
  <c r="H258" i="1"/>
  <c r="I258" i="1" s="1"/>
  <c r="K258" i="1" s="1"/>
  <c r="H27" i="1"/>
  <c r="H23" i="1"/>
  <c r="H46" i="1"/>
  <c r="H34" i="1"/>
  <c r="H38" i="1"/>
  <c r="H65" i="1"/>
  <c r="H51" i="1"/>
  <c r="H41" i="1"/>
  <c r="H25" i="1"/>
  <c r="H36" i="1"/>
  <c r="H48" i="1"/>
  <c r="H56" i="1"/>
  <c r="H247" i="1"/>
  <c r="H175" i="1"/>
  <c r="H196" i="1"/>
  <c r="H108" i="1"/>
  <c r="H249" i="1"/>
  <c r="H99" i="1"/>
  <c r="H222" i="1"/>
  <c r="H169" i="1"/>
  <c r="H225" i="1"/>
  <c r="H253" i="1"/>
  <c r="I253" i="1" s="1"/>
  <c r="H189" i="1"/>
  <c r="H233" i="1"/>
  <c r="H238" i="1"/>
  <c r="H201" i="1"/>
  <c r="H86" i="1"/>
  <c r="H93" i="1"/>
  <c r="H110" i="1"/>
  <c r="H129" i="1"/>
  <c r="H213" i="1"/>
  <c r="H60" i="1"/>
  <c r="H136" i="1"/>
  <c r="H256" i="1"/>
  <c r="H141" i="1"/>
  <c r="H163" i="1"/>
  <c r="H205" i="1"/>
  <c r="H262" i="1"/>
  <c r="H29" i="1"/>
  <c r="H40" i="1"/>
  <c r="H165" i="1"/>
  <c r="H131" i="1"/>
  <c r="H84" i="1"/>
  <c r="H210" i="1"/>
  <c r="H42" i="1"/>
  <c r="H255" i="1"/>
  <c r="H240" i="1"/>
  <c r="H57" i="1"/>
  <c r="H117" i="1"/>
  <c r="H133" i="1"/>
  <c r="H150" i="1"/>
  <c r="H179" i="1"/>
  <c r="H62" i="1"/>
  <c r="H144" i="1"/>
  <c r="H217" i="1"/>
  <c r="H119" i="1"/>
  <c r="H193" i="1"/>
  <c r="H152" i="1"/>
  <c r="H83" i="1"/>
  <c r="H89" i="1"/>
  <c r="H126" i="1"/>
  <c r="H204" i="1"/>
  <c r="H259" i="1"/>
  <c r="H121" i="1"/>
  <c r="H140" i="1"/>
  <c r="H185" i="1"/>
  <c r="H199" i="1"/>
  <c r="H64" i="1"/>
  <c r="H74" i="1"/>
  <c r="H113" i="1"/>
  <c r="H128" i="1"/>
  <c r="H102" i="1"/>
  <c r="H139" i="1"/>
  <c r="H184" i="1"/>
  <c r="H191" i="1"/>
  <c r="H104" i="1"/>
  <c r="H231" i="1"/>
  <c r="H79" i="1"/>
  <c r="H98" i="1"/>
  <c r="H135" i="1"/>
  <c r="H160" i="1"/>
  <c r="H212" i="1"/>
  <c r="H228" i="1"/>
  <c r="H242" i="1"/>
  <c r="H171" i="1"/>
  <c r="H208" i="1"/>
  <c r="H261" i="1"/>
  <c r="H174" i="1"/>
  <c r="H33" i="1"/>
  <c r="H103" i="1"/>
  <c r="H22" i="1"/>
  <c r="H18" i="1"/>
  <c r="H26" i="1"/>
  <c r="H241" i="1"/>
  <c r="H91" i="1"/>
  <c r="H106" i="1"/>
  <c r="H154" i="1"/>
  <c r="I154" i="1" s="1"/>
  <c r="H229" i="1"/>
  <c r="H55" i="1"/>
  <c r="H168" i="1"/>
  <c r="H216" i="1"/>
  <c r="H118" i="1"/>
  <c r="H149" i="1"/>
  <c r="H192" i="1"/>
  <c r="I192" i="1" s="1"/>
  <c r="K192" i="1" s="1"/>
  <c r="H235" i="1"/>
  <c r="H124" i="1"/>
  <c r="H172" i="1"/>
  <c r="H244" i="1"/>
  <c r="H80" i="1"/>
  <c r="H157" i="1"/>
  <c r="H226" i="1"/>
  <c r="H127" i="1"/>
  <c r="H50" i="1"/>
  <c r="H132" i="1"/>
  <c r="I132" i="1" s="1"/>
  <c r="K132" i="1" s="1"/>
  <c r="H85" i="1"/>
  <c r="H214" i="1"/>
  <c r="H137" i="1"/>
  <c r="H87" i="1"/>
  <c r="H61" i="1"/>
  <c r="H94" i="1"/>
  <c r="H111" i="1"/>
  <c r="H130" i="1"/>
  <c r="H153" i="1"/>
  <c r="H170" i="1"/>
  <c r="H190" i="1"/>
  <c r="H206" i="1"/>
  <c r="H224" i="1"/>
  <c r="H239" i="1"/>
  <c r="H257" i="1"/>
  <c r="H90" i="1"/>
  <c r="H254" i="1"/>
  <c r="H100" i="1"/>
  <c r="H164" i="1"/>
  <c r="H234" i="1"/>
  <c r="H142" i="1"/>
  <c r="H260" i="1"/>
  <c r="H263" i="1"/>
  <c r="H59" i="1"/>
  <c r="H81" i="1"/>
  <c r="H92" i="1"/>
  <c r="H107" i="1"/>
  <c r="H134" i="1"/>
  <c r="H211" i="1"/>
  <c r="H114" i="1"/>
  <c r="H188" i="1"/>
  <c r="H218" i="1"/>
  <c r="H75" i="1"/>
  <c r="H209" i="1"/>
  <c r="H146" i="1"/>
  <c r="I146" i="1" s="1"/>
  <c r="K146" i="1" s="1"/>
  <c r="H195" i="1"/>
  <c r="H151" i="1"/>
  <c r="H180" i="1"/>
  <c r="H63" i="1"/>
  <c r="I63" i="1" s="1"/>
  <c r="H105" i="1"/>
  <c r="H120" i="1"/>
  <c r="H178" i="1"/>
  <c r="H200" i="1"/>
  <c r="H215" i="1"/>
  <c r="H232" i="1"/>
  <c r="H248" i="1"/>
  <c r="H43" i="1"/>
  <c r="H58" i="1"/>
  <c r="H123" i="1"/>
  <c r="H246" i="1"/>
  <c r="H138" i="1"/>
  <c r="H227" i="1"/>
  <c r="H251" i="1"/>
  <c r="H30" i="1"/>
  <c r="H53" i="1"/>
  <c r="H112" i="1"/>
  <c r="I112" i="1" s="1"/>
  <c r="K112" i="1" s="1"/>
  <c r="H176" i="1"/>
  <c r="H67" i="1"/>
  <c r="H161" i="1"/>
  <c r="H230" i="1"/>
  <c r="I230" i="1" s="1"/>
  <c r="H76" i="1"/>
  <c r="H97" i="1"/>
  <c r="H71" i="1"/>
  <c r="I71" i="1" s="1"/>
  <c r="K71" i="1" s="1"/>
  <c r="H197" i="1"/>
  <c r="I197" i="1" s="1"/>
  <c r="K197" i="1" s="1"/>
  <c r="H116" i="1"/>
  <c r="H69" i="1"/>
  <c r="H66" i="1"/>
  <c r="I66" i="1" s="1"/>
  <c r="H109" i="1"/>
  <c r="I109" i="1" s="1"/>
  <c r="H148" i="1"/>
  <c r="H167" i="1"/>
  <c r="H182" i="1"/>
  <c r="H221" i="1"/>
  <c r="H237" i="1"/>
  <c r="H250" i="1"/>
  <c r="H73" i="1"/>
  <c r="H203" i="1"/>
  <c r="H78" i="1"/>
  <c r="H156" i="1"/>
  <c r="H220" i="1"/>
  <c r="H187" i="1"/>
  <c r="H47" i="1"/>
  <c r="G16" i="1"/>
  <c r="H16" i="1"/>
  <c r="H17" i="1"/>
  <c r="H32" i="1"/>
  <c r="G19" i="1"/>
  <c r="H19" i="1"/>
  <c r="H54" i="1"/>
  <c r="H44" i="1"/>
  <c r="H52" i="1"/>
  <c r="H37" i="1"/>
  <c r="H39" i="1"/>
  <c r="H49" i="1"/>
  <c r="H24" i="1"/>
  <c r="H21" i="1"/>
  <c r="H28" i="1"/>
  <c r="H45" i="1"/>
  <c r="H35" i="1"/>
  <c r="G53" i="1"/>
  <c r="I53" i="1" s="1"/>
  <c r="G36" i="1"/>
  <c r="I36" i="1" s="1"/>
  <c r="G48" i="1"/>
  <c r="I48" i="1" s="1"/>
  <c r="K48" i="1" s="1"/>
  <c r="G42" i="1"/>
  <c r="G33" i="1"/>
  <c r="I33" i="1" s="1"/>
  <c r="K33" i="1" s="1"/>
  <c r="G24" i="1"/>
  <c r="G21" i="1"/>
  <c r="G30" i="1"/>
  <c r="I30" i="1" s="1"/>
  <c r="K30" i="1" s="1"/>
  <c r="G28" i="1"/>
  <c r="G26" i="1"/>
  <c r="G34" i="1"/>
  <c r="G23" i="1"/>
  <c r="G56" i="1"/>
  <c r="G22" i="1"/>
  <c r="G29" i="1"/>
  <c r="I29" i="1" s="1"/>
  <c r="K29" i="1" s="1"/>
  <c r="G27" i="1"/>
  <c r="G40" i="1"/>
  <c r="G38" i="1"/>
  <c r="G51" i="1"/>
  <c r="I51" i="1" s="1"/>
  <c r="K51" i="1" s="1"/>
  <c r="G52" i="1"/>
  <c r="I52" i="1" s="1"/>
  <c r="K52" i="1" s="1"/>
  <c r="G37" i="1"/>
  <c r="I37" i="1" s="1"/>
  <c r="G39" i="1"/>
  <c r="I39" i="1" s="1"/>
  <c r="G49" i="1"/>
  <c r="I49" i="1" s="1"/>
  <c r="K49" i="1" s="1"/>
  <c r="G43" i="1"/>
  <c r="G41" i="1"/>
  <c r="G45" i="1"/>
  <c r="G35" i="1"/>
  <c r="G18" i="1"/>
  <c r="G46" i="1"/>
  <c r="G55" i="1"/>
  <c r="G50" i="1"/>
  <c r="G47" i="1"/>
  <c r="G25" i="1"/>
  <c r="I25" i="1" s="1"/>
  <c r="G17" i="1"/>
  <c r="G32" i="1"/>
  <c r="I32" i="1" s="1"/>
  <c r="K32" i="1" s="1"/>
  <c r="G54" i="1"/>
  <c r="G44" i="1"/>
  <c r="G20" i="1"/>
  <c r="I264" i="1" l="1"/>
  <c r="K264" i="1" s="1"/>
  <c r="I261" i="1"/>
  <c r="I161" i="1"/>
  <c r="I59" i="1"/>
  <c r="I18" i="1"/>
  <c r="I17" i="1"/>
  <c r="I219" i="1"/>
  <c r="I65" i="1"/>
  <c r="K65" i="1" s="1"/>
  <c r="I208" i="1"/>
  <c r="K208" i="1" s="1"/>
  <c r="I98" i="1"/>
  <c r="I20" i="1"/>
  <c r="I187" i="1"/>
  <c r="I105" i="1"/>
  <c r="K105" i="1" s="1"/>
  <c r="I157" i="1"/>
  <c r="I229" i="1"/>
  <c r="I184" i="1"/>
  <c r="K184" i="1" s="1"/>
  <c r="I113" i="1"/>
  <c r="I133" i="1"/>
  <c r="K133" i="1" s="1"/>
  <c r="I131" i="1"/>
  <c r="I246" i="1"/>
  <c r="K246" i="1" s="1"/>
  <c r="I210" i="1"/>
  <c r="I169" i="1"/>
  <c r="K169" i="1" s="1"/>
  <c r="I251" i="1"/>
  <c r="I199" i="1"/>
  <c r="I115" i="1"/>
  <c r="I207" i="1"/>
  <c r="I160" i="1"/>
  <c r="K160" i="1" s="1"/>
  <c r="I231" i="1"/>
  <c r="I140" i="1"/>
  <c r="I117" i="1"/>
  <c r="I136" i="1"/>
  <c r="K136" i="1" s="1"/>
  <c r="I249" i="1"/>
  <c r="I186" i="1"/>
  <c r="I163" i="1"/>
  <c r="I93" i="1"/>
  <c r="I143" i="1"/>
  <c r="I38" i="1"/>
  <c r="I26" i="1"/>
  <c r="K26" i="1" s="1"/>
  <c r="I58" i="1"/>
  <c r="K58" i="1" s="1"/>
  <c r="I234" i="1"/>
  <c r="K234" i="1" s="1"/>
  <c r="I130" i="1"/>
  <c r="K130" i="1" s="1"/>
  <c r="I103" i="1"/>
  <c r="I27" i="1"/>
  <c r="K27" i="1" s="1"/>
  <c r="I42" i="1"/>
  <c r="K42" i="1" s="1"/>
  <c r="I156" i="1"/>
  <c r="I250" i="1"/>
  <c r="K250" i="1" s="1"/>
  <c r="I167" i="1"/>
  <c r="K167" i="1" s="1"/>
  <c r="I248" i="1"/>
  <c r="I178" i="1"/>
  <c r="I127" i="1"/>
  <c r="K127" i="1" s="1"/>
  <c r="I244" i="1"/>
  <c r="I106" i="1"/>
  <c r="K106" i="1" s="1"/>
  <c r="I174" i="1"/>
  <c r="I102" i="1"/>
  <c r="I64" i="1"/>
  <c r="I89" i="1"/>
  <c r="K89" i="1" s="1"/>
  <c r="I119" i="1"/>
  <c r="I179" i="1"/>
  <c r="I60" i="1"/>
  <c r="I233" i="1"/>
  <c r="I108" i="1"/>
  <c r="I252" i="1"/>
  <c r="I181" i="1"/>
  <c r="I223" i="1"/>
  <c r="I198" i="1"/>
  <c r="I41" i="1"/>
  <c r="I40" i="1"/>
  <c r="I56" i="1"/>
  <c r="I225" i="1"/>
  <c r="I34" i="1"/>
  <c r="I78" i="1"/>
  <c r="I237" i="1"/>
  <c r="I148" i="1"/>
  <c r="I120" i="1"/>
  <c r="K120" i="1" s="1"/>
  <c r="I226" i="1"/>
  <c r="I91" i="1"/>
  <c r="K91" i="1" s="1"/>
  <c r="I191" i="1"/>
  <c r="K191" i="1" s="1"/>
  <c r="I128" i="1"/>
  <c r="K128" i="1" s="1"/>
  <c r="I83" i="1"/>
  <c r="K83" i="1" s="1"/>
  <c r="I217" i="1"/>
  <c r="K217" i="1" s="1"/>
  <c r="I150" i="1"/>
  <c r="I213" i="1"/>
  <c r="I86" i="1"/>
  <c r="I262" i="1"/>
  <c r="I196" i="1"/>
  <c r="I220" i="1"/>
  <c r="I73" i="1"/>
  <c r="I182" i="1"/>
  <c r="I80" i="1"/>
  <c r="I235" i="1"/>
  <c r="I139" i="1"/>
  <c r="K139" i="1" s="1"/>
  <c r="I74" i="1"/>
  <c r="K74" i="1" s="1"/>
  <c r="I193" i="1"/>
  <c r="K193" i="1" s="1"/>
  <c r="I62" i="1"/>
  <c r="I165" i="1"/>
  <c r="I214" i="1"/>
  <c r="I168" i="1"/>
  <c r="I242" i="1"/>
  <c r="I135" i="1"/>
  <c r="I104" i="1"/>
  <c r="I121" i="1"/>
  <c r="K121" i="1" s="1"/>
  <c r="I57" i="1"/>
  <c r="K57" i="1" s="1"/>
  <c r="I123" i="1"/>
  <c r="I81" i="1"/>
  <c r="I142" i="1"/>
  <c r="K142" i="1" s="1"/>
  <c r="I254" i="1"/>
  <c r="K254" i="1" s="1"/>
  <c r="I224" i="1"/>
  <c r="K224" i="1" s="1"/>
  <c r="I153" i="1"/>
  <c r="I61" i="1"/>
  <c r="K61" i="1" s="1"/>
  <c r="I259" i="1"/>
  <c r="K259" i="1" s="1"/>
  <c r="I240" i="1"/>
  <c r="K240" i="1" s="1"/>
  <c r="I55" i="1"/>
  <c r="I45" i="1"/>
  <c r="K45" i="1" s="1"/>
  <c r="I22" i="1"/>
  <c r="I24" i="1"/>
  <c r="I79" i="1"/>
  <c r="K79" i="1" s="1"/>
  <c r="I185" i="1"/>
  <c r="I255" i="1"/>
  <c r="K255" i="1" s="1"/>
  <c r="I175" i="1"/>
  <c r="I162" i="1"/>
  <c r="K162" i="1" s="1"/>
  <c r="I159" i="1"/>
  <c r="I95" i="1"/>
  <c r="K95" i="1" s="1"/>
  <c r="I101" i="1"/>
  <c r="I44" i="1"/>
  <c r="I46" i="1"/>
  <c r="I107" i="1"/>
  <c r="K107" i="1" s="1"/>
  <c r="I257" i="1"/>
  <c r="I190" i="1"/>
  <c r="K190" i="1" s="1"/>
  <c r="I111" i="1"/>
  <c r="K111" i="1" s="1"/>
  <c r="I137" i="1"/>
  <c r="I171" i="1"/>
  <c r="K171" i="1" s="1"/>
  <c r="I247" i="1"/>
  <c r="I183" i="1"/>
  <c r="K183" i="1" s="1"/>
  <c r="I47" i="1"/>
  <c r="I69" i="1"/>
  <c r="K69" i="1" s="1"/>
  <c r="I97" i="1"/>
  <c r="I67" i="1"/>
  <c r="K67" i="1" s="1"/>
  <c r="I180" i="1"/>
  <c r="I209" i="1"/>
  <c r="K209" i="1" s="1"/>
  <c r="I114" i="1"/>
  <c r="K114" i="1" s="1"/>
  <c r="I116" i="1"/>
  <c r="I76" i="1"/>
  <c r="K76" i="1" s="1"/>
  <c r="I176" i="1"/>
  <c r="I151" i="1"/>
  <c r="I75" i="1"/>
  <c r="K75" i="1" s="1"/>
  <c r="I211" i="1"/>
  <c r="I85" i="1"/>
  <c r="I149" i="1"/>
  <c r="I158" i="1"/>
  <c r="I68" i="1"/>
  <c r="I122" i="1"/>
  <c r="I243" i="1"/>
  <c r="I92" i="1"/>
  <c r="I260" i="1"/>
  <c r="I100" i="1"/>
  <c r="I239" i="1"/>
  <c r="K239" i="1" s="1"/>
  <c r="I170" i="1"/>
  <c r="K170" i="1" s="1"/>
  <c r="I94" i="1"/>
  <c r="I88" i="1"/>
  <c r="I194" i="1"/>
  <c r="I145" i="1"/>
  <c r="K145" i="1" s="1"/>
  <c r="I177" i="1"/>
  <c r="I245" i="1"/>
  <c r="I173" i="1"/>
  <c r="I221" i="1"/>
  <c r="I195" i="1"/>
  <c r="K195" i="1" s="1"/>
  <c r="I206" i="1"/>
  <c r="I124" i="1"/>
  <c r="K124" i="1" s="1"/>
  <c r="I144" i="1"/>
  <c r="I256" i="1"/>
  <c r="I201" i="1"/>
  <c r="K201" i="1" s="1"/>
  <c r="I82" i="1"/>
  <c r="K82" i="1" s="1"/>
  <c r="I155" i="1"/>
  <c r="I236" i="1"/>
  <c r="K236" i="1" s="1"/>
  <c r="I28" i="1"/>
  <c r="I54" i="1"/>
  <c r="I50" i="1"/>
  <c r="I35" i="1"/>
  <c r="I21" i="1"/>
  <c r="I232" i="1"/>
  <c r="K232" i="1" s="1"/>
  <c r="I172" i="1"/>
  <c r="I228" i="1"/>
  <c r="I84" i="1"/>
  <c r="K84" i="1" s="1"/>
  <c r="I141" i="1"/>
  <c r="I189" i="1"/>
  <c r="I222" i="1"/>
  <c r="K222" i="1" s="1"/>
  <c r="I125" i="1"/>
  <c r="I147" i="1"/>
  <c r="K147" i="1" s="1"/>
  <c r="I215" i="1"/>
  <c r="K215" i="1" s="1"/>
  <c r="I218" i="1"/>
  <c r="K218" i="1" s="1"/>
  <c r="I134" i="1"/>
  <c r="K134" i="1" s="1"/>
  <c r="I90" i="1"/>
  <c r="K90" i="1" s="1"/>
  <c r="I87" i="1"/>
  <c r="I204" i="1"/>
  <c r="I129" i="1"/>
  <c r="K129" i="1" s="1"/>
  <c r="I99" i="1"/>
  <c r="I138" i="1"/>
  <c r="I200" i="1"/>
  <c r="K200" i="1" s="1"/>
  <c r="I188" i="1"/>
  <c r="I263" i="1"/>
  <c r="I164" i="1"/>
  <c r="I216" i="1"/>
  <c r="K216" i="1" s="1"/>
  <c r="I126" i="1"/>
  <c r="I205" i="1"/>
  <c r="K205" i="1" s="1"/>
  <c r="I110" i="1"/>
  <c r="I238" i="1"/>
  <c r="K238" i="1" s="1"/>
  <c r="I96" i="1"/>
  <c r="I70" i="1"/>
  <c r="K70" i="1" s="1"/>
  <c r="I31" i="1"/>
  <c r="I203" i="1"/>
  <c r="I227" i="1"/>
  <c r="I118" i="1"/>
  <c r="I241" i="1"/>
  <c r="I212" i="1"/>
  <c r="I152" i="1"/>
  <c r="I43" i="1"/>
  <c r="K43" i="1" s="1"/>
  <c r="I23" i="1"/>
  <c r="I19" i="1"/>
  <c r="I16" i="1"/>
  <c r="J296" i="1" l="1"/>
  <c r="J292" i="1"/>
  <c r="K292" i="1" s="1"/>
  <c r="J288" i="1"/>
  <c r="K288" i="1" s="1"/>
  <c r="J284" i="1"/>
  <c r="J280" i="1"/>
  <c r="J276" i="1"/>
  <c r="J272" i="1"/>
  <c r="J268" i="1"/>
  <c r="J264" i="1"/>
  <c r="J291" i="1"/>
  <c r="J287" i="1"/>
  <c r="J283" i="1"/>
  <c r="J279" i="1"/>
  <c r="J275" i="1"/>
  <c r="J271" i="1"/>
  <c r="J267" i="1"/>
  <c r="J298" i="1"/>
  <c r="J294" i="1"/>
  <c r="J290" i="1"/>
  <c r="K290" i="1" s="1"/>
  <c r="J286" i="1"/>
  <c r="J282" i="1"/>
  <c r="J278" i="1"/>
  <c r="J274" i="1"/>
  <c r="J270" i="1"/>
  <c r="J266" i="1"/>
  <c r="K266" i="1" s="1"/>
  <c r="J297" i="1"/>
  <c r="J293" i="1"/>
  <c r="K293" i="1" s="1"/>
  <c r="J289" i="1"/>
  <c r="J285" i="1"/>
  <c r="J281" i="1"/>
  <c r="J277" i="1"/>
  <c r="J273" i="1"/>
  <c r="K273" i="1" s="1"/>
  <c r="J269" i="1"/>
  <c r="K269" i="1" s="1"/>
  <c r="J265" i="1"/>
  <c r="K265" i="1" s="1"/>
  <c r="J295" i="1"/>
  <c r="K223" i="1"/>
  <c r="J22" i="1"/>
  <c r="K22" i="1" s="1"/>
  <c r="J38" i="1"/>
  <c r="K38" i="1" s="1"/>
  <c r="J54" i="1"/>
  <c r="K54" i="1" s="1"/>
  <c r="J70" i="1"/>
  <c r="J86" i="1"/>
  <c r="K86" i="1" s="1"/>
  <c r="J102" i="1"/>
  <c r="K102" i="1" s="1"/>
  <c r="J118" i="1"/>
  <c r="K118" i="1" s="1"/>
  <c r="J134" i="1"/>
  <c r="J150" i="1"/>
  <c r="K150" i="1" s="1"/>
  <c r="J166" i="1"/>
  <c r="J182" i="1"/>
  <c r="K182" i="1" s="1"/>
  <c r="J198" i="1"/>
  <c r="K198" i="1" s="1"/>
  <c r="J214" i="1"/>
  <c r="K214" i="1" s="1"/>
  <c r="J230" i="1"/>
  <c r="K230" i="1" s="1"/>
  <c r="J246" i="1"/>
  <c r="J262" i="1"/>
  <c r="K262" i="1" s="1"/>
  <c r="J149" i="1"/>
  <c r="K149" i="1" s="1"/>
  <c r="J197" i="1"/>
  <c r="J31" i="1"/>
  <c r="K31" i="1" s="1"/>
  <c r="J47" i="1"/>
  <c r="K47" i="1" s="1"/>
  <c r="J63" i="1"/>
  <c r="K63" i="1" s="1"/>
  <c r="J79" i="1"/>
  <c r="J95" i="1"/>
  <c r="J111" i="1"/>
  <c r="J127" i="1"/>
  <c r="J143" i="1"/>
  <c r="K143" i="1" s="1"/>
  <c r="J159" i="1"/>
  <c r="K159" i="1" s="1"/>
  <c r="J175" i="1"/>
  <c r="K175" i="1" s="1"/>
  <c r="J191" i="1"/>
  <c r="J207" i="1"/>
  <c r="K207" i="1" s="1"/>
  <c r="J223" i="1"/>
  <c r="J239" i="1"/>
  <c r="J255" i="1"/>
  <c r="J21" i="1"/>
  <c r="K21" i="1" s="1"/>
  <c r="J57" i="1"/>
  <c r="J93" i="1"/>
  <c r="K93" i="1" s="1"/>
  <c r="J129" i="1"/>
  <c r="J177" i="1"/>
  <c r="K177" i="1" s="1"/>
  <c r="J28" i="1"/>
  <c r="K28" i="1" s="1"/>
  <c r="J44" i="1"/>
  <c r="K44" i="1" s="1"/>
  <c r="J60" i="1"/>
  <c r="K60" i="1" s="1"/>
  <c r="J76" i="1"/>
  <c r="J92" i="1"/>
  <c r="K92" i="1" s="1"/>
  <c r="J108" i="1"/>
  <c r="K108" i="1" s="1"/>
  <c r="J124" i="1"/>
  <c r="J140" i="1"/>
  <c r="K140" i="1" s="1"/>
  <c r="J156" i="1"/>
  <c r="K156" i="1" s="1"/>
  <c r="J172" i="1"/>
  <c r="K172" i="1" s="1"/>
  <c r="J188" i="1"/>
  <c r="K188" i="1" s="1"/>
  <c r="J204" i="1"/>
  <c r="K204" i="1" s="1"/>
  <c r="J220" i="1"/>
  <c r="K220" i="1" s="1"/>
  <c r="J236" i="1"/>
  <c r="J252" i="1"/>
  <c r="K252" i="1" s="1"/>
  <c r="J25" i="1"/>
  <c r="K25" i="1" s="1"/>
  <c r="J61" i="1"/>
  <c r="J89" i="1"/>
  <c r="J125" i="1"/>
  <c r="K125" i="1" s="1"/>
  <c r="J169" i="1"/>
  <c r="J217" i="1"/>
  <c r="J253" i="1"/>
  <c r="K253" i="1" s="1"/>
  <c r="J229" i="1"/>
  <c r="K229" i="1" s="1"/>
  <c r="J26" i="1"/>
  <c r="J42" i="1"/>
  <c r="J58" i="1"/>
  <c r="J74" i="1"/>
  <c r="J90" i="1"/>
  <c r="J106" i="1"/>
  <c r="J122" i="1"/>
  <c r="K122" i="1" s="1"/>
  <c r="J138" i="1"/>
  <c r="K138" i="1" s="1"/>
  <c r="J154" i="1"/>
  <c r="K154" i="1" s="1"/>
  <c r="J170" i="1"/>
  <c r="J186" i="1"/>
  <c r="K186" i="1" s="1"/>
  <c r="J202" i="1"/>
  <c r="J218" i="1"/>
  <c r="J234" i="1"/>
  <c r="J250" i="1"/>
  <c r="J53" i="1"/>
  <c r="K53" i="1" s="1"/>
  <c r="J161" i="1"/>
  <c r="K161" i="1" s="1"/>
  <c r="J209" i="1"/>
  <c r="J19" i="1"/>
  <c r="K19" i="1" s="1"/>
  <c r="J35" i="1"/>
  <c r="K35" i="1" s="1"/>
  <c r="J51" i="1"/>
  <c r="J67" i="1"/>
  <c r="J83" i="1"/>
  <c r="J99" i="1"/>
  <c r="K99" i="1" s="1"/>
  <c r="J115" i="1"/>
  <c r="K115" i="1" s="1"/>
  <c r="J131" i="1"/>
  <c r="K131" i="1" s="1"/>
  <c r="J147" i="1"/>
  <c r="J163" i="1"/>
  <c r="K163" i="1" s="1"/>
  <c r="J179" i="1"/>
  <c r="K179" i="1" s="1"/>
  <c r="J195" i="1"/>
  <c r="J211" i="1"/>
  <c r="K211" i="1" s="1"/>
  <c r="J227" i="1"/>
  <c r="K227" i="1" s="1"/>
  <c r="J243" i="1"/>
  <c r="K243" i="1" s="1"/>
  <c r="J259" i="1"/>
  <c r="J29" i="1"/>
  <c r="J69" i="1"/>
  <c r="J101" i="1"/>
  <c r="K101" i="1" s="1"/>
  <c r="J141" i="1"/>
  <c r="K141" i="1" s="1"/>
  <c r="J189" i="1"/>
  <c r="K189" i="1" s="1"/>
  <c r="J16" i="1"/>
  <c r="J32" i="1"/>
  <c r="J48" i="1"/>
  <c r="J64" i="1"/>
  <c r="K64" i="1" s="1"/>
  <c r="J80" i="1"/>
  <c r="K80" i="1" s="1"/>
  <c r="J96" i="1"/>
  <c r="K96" i="1" s="1"/>
  <c r="J112" i="1"/>
  <c r="J128" i="1"/>
  <c r="J144" i="1"/>
  <c r="K144" i="1" s="1"/>
  <c r="J160" i="1"/>
  <c r="J176" i="1"/>
  <c r="K176" i="1" s="1"/>
  <c r="J192" i="1"/>
  <c r="J208" i="1"/>
  <c r="J224" i="1"/>
  <c r="J240" i="1"/>
  <c r="J256" i="1"/>
  <c r="K256" i="1" s="1"/>
  <c r="J33" i="1"/>
  <c r="J65" i="1"/>
  <c r="J97" i="1"/>
  <c r="K97" i="1" s="1"/>
  <c r="J133" i="1"/>
  <c r="J181" i="1"/>
  <c r="K181" i="1" s="1"/>
  <c r="J233" i="1"/>
  <c r="K233" i="1" s="1"/>
  <c r="J225" i="1"/>
  <c r="K225" i="1" s="1"/>
  <c r="J245" i="1"/>
  <c r="K245" i="1" s="1"/>
  <c r="J30" i="1"/>
  <c r="J46" i="1"/>
  <c r="K46" i="1" s="1"/>
  <c r="J62" i="1"/>
  <c r="K62" i="1" s="1"/>
  <c r="J78" i="1"/>
  <c r="K78" i="1" s="1"/>
  <c r="J94" i="1"/>
  <c r="K94" i="1" s="1"/>
  <c r="J110" i="1"/>
  <c r="K110" i="1" s="1"/>
  <c r="J126" i="1"/>
  <c r="K126" i="1" s="1"/>
  <c r="J142" i="1"/>
  <c r="J158" i="1"/>
  <c r="K158" i="1" s="1"/>
  <c r="J174" i="1"/>
  <c r="K174" i="1" s="1"/>
  <c r="J190" i="1"/>
  <c r="J206" i="1"/>
  <c r="K206" i="1" s="1"/>
  <c r="J222" i="1"/>
  <c r="J238" i="1"/>
  <c r="J254" i="1"/>
  <c r="J121" i="1"/>
  <c r="J173" i="1"/>
  <c r="K173" i="1" s="1"/>
  <c r="J221" i="1"/>
  <c r="K221" i="1" s="1"/>
  <c r="J23" i="1"/>
  <c r="K23" i="1" s="1"/>
  <c r="J39" i="1"/>
  <c r="K39" i="1" s="1"/>
  <c r="J55" i="1"/>
  <c r="K55" i="1" s="1"/>
  <c r="J71" i="1"/>
  <c r="J87" i="1"/>
  <c r="K87" i="1" s="1"/>
  <c r="J103" i="1"/>
  <c r="K103" i="1" s="1"/>
  <c r="J119" i="1"/>
  <c r="K119" i="1" s="1"/>
  <c r="J135" i="1"/>
  <c r="K135" i="1" s="1"/>
  <c r="J151" i="1"/>
  <c r="K151" i="1" s="1"/>
  <c r="J167" i="1"/>
  <c r="J183" i="1"/>
  <c r="J199" i="1"/>
  <c r="K199" i="1" s="1"/>
  <c r="J215" i="1"/>
  <c r="J231" i="1"/>
  <c r="K231" i="1" s="1"/>
  <c r="J247" i="1"/>
  <c r="K247" i="1" s="1"/>
  <c r="J263" i="1"/>
  <c r="J37" i="1"/>
  <c r="K37" i="1" s="1"/>
  <c r="J77" i="1"/>
  <c r="J109" i="1"/>
  <c r="K109" i="1" s="1"/>
  <c r="J153" i="1"/>
  <c r="K153" i="1" s="1"/>
  <c r="J201" i="1"/>
  <c r="J20" i="1"/>
  <c r="K20" i="1" s="1"/>
  <c r="J36" i="1"/>
  <c r="K36" i="1" s="1"/>
  <c r="J52" i="1"/>
  <c r="J68" i="1"/>
  <c r="K68" i="1" s="1"/>
  <c r="J84" i="1"/>
  <c r="J100" i="1"/>
  <c r="K100" i="1" s="1"/>
  <c r="J116" i="1"/>
  <c r="K116" i="1" s="1"/>
  <c r="J132" i="1"/>
  <c r="J148" i="1"/>
  <c r="K148" i="1" s="1"/>
  <c r="J164" i="1"/>
  <c r="K164" i="1" s="1"/>
  <c r="J180" i="1"/>
  <c r="K180" i="1" s="1"/>
  <c r="J196" i="1"/>
  <c r="K196" i="1" s="1"/>
  <c r="J212" i="1"/>
  <c r="K212" i="1" s="1"/>
  <c r="J228" i="1"/>
  <c r="K228" i="1" s="1"/>
  <c r="J244" i="1"/>
  <c r="K244" i="1" s="1"/>
  <c r="J260" i="1"/>
  <c r="K260" i="1" s="1"/>
  <c r="J41" i="1"/>
  <c r="K41" i="1" s="1"/>
  <c r="J73" i="1"/>
  <c r="K73" i="1" s="1"/>
  <c r="J105" i="1"/>
  <c r="J145" i="1"/>
  <c r="J193" i="1"/>
  <c r="J249" i="1"/>
  <c r="K249" i="1" s="1"/>
  <c r="J241" i="1"/>
  <c r="K241" i="1" s="1"/>
  <c r="J261" i="1"/>
  <c r="K261" i="1" s="1"/>
  <c r="J18" i="1"/>
  <c r="K18" i="1" s="1"/>
  <c r="J34" i="1"/>
  <c r="K34" i="1" s="1"/>
  <c r="J50" i="1"/>
  <c r="K50" i="1" s="1"/>
  <c r="J66" i="1"/>
  <c r="K66" i="1" s="1"/>
  <c r="J82" i="1"/>
  <c r="J98" i="1"/>
  <c r="K98" i="1" s="1"/>
  <c r="J114" i="1"/>
  <c r="J130" i="1"/>
  <c r="J146" i="1"/>
  <c r="J162" i="1"/>
  <c r="J178" i="1"/>
  <c r="K178" i="1" s="1"/>
  <c r="J194" i="1"/>
  <c r="K194" i="1" s="1"/>
  <c r="J210" i="1"/>
  <c r="K210" i="1" s="1"/>
  <c r="J226" i="1"/>
  <c r="K226" i="1" s="1"/>
  <c r="J242" i="1"/>
  <c r="K242" i="1" s="1"/>
  <c r="J258" i="1"/>
  <c r="J137" i="1"/>
  <c r="K137" i="1" s="1"/>
  <c r="J185" i="1"/>
  <c r="K185" i="1" s="1"/>
  <c r="J27" i="1"/>
  <c r="J43" i="1"/>
  <c r="J59" i="1"/>
  <c r="K59" i="1" s="1"/>
  <c r="J75" i="1"/>
  <c r="J203" i="1"/>
  <c r="K203" i="1" s="1"/>
  <c r="J91" i="1"/>
  <c r="J155" i="1"/>
  <c r="K155" i="1" s="1"/>
  <c r="J219" i="1"/>
  <c r="K219" i="1" s="1"/>
  <c r="J45" i="1"/>
  <c r="J213" i="1"/>
  <c r="K213" i="1" s="1"/>
  <c r="J56" i="1"/>
  <c r="K56" i="1" s="1"/>
  <c r="J120" i="1"/>
  <c r="J184" i="1"/>
  <c r="J248" i="1"/>
  <c r="K248" i="1" s="1"/>
  <c r="J117" i="1"/>
  <c r="K117" i="1" s="1"/>
  <c r="J257" i="1"/>
  <c r="K257" i="1" s="1"/>
  <c r="J123" i="1"/>
  <c r="K123" i="1" s="1"/>
  <c r="J187" i="1"/>
  <c r="K187" i="1" s="1"/>
  <c r="J251" i="1"/>
  <c r="K251" i="1" s="1"/>
  <c r="J113" i="1"/>
  <c r="K113" i="1" s="1"/>
  <c r="J24" i="1"/>
  <c r="K24" i="1" s="1"/>
  <c r="J88" i="1"/>
  <c r="K88" i="1" s="1"/>
  <c r="J152" i="1"/>
  <c r="K152" i="1" s="1"/>
  <c r="J216" i="1"/>
  <c r="J49" i="1"/>
  <c r="J205" i="1"/>
  <c r="J139" i="1"/>
  <c r="J17" i="1"/>
  <c r="K17" i="1" s="1"/>
  <c r="J165" i="1"/>
  <c r="K165" i="1" s="1"/>
  <c r="J40" i="1"/>
  <c r="K40" i="1" s="1"/>
  <c r="J104" i="1"/>
  <c r="K104" i="1" s="1"/>
  <c r="J168" i="1"/>
  <c r="K168" i="1" s="1"/>
  <c r="J232" i="1"/>
  <c r="J81" i="1"/>
  <c r="K81" i="1" s="1"/>
  <c r="J237" i="1"/>
  <c r="K237" i="1" s="1"/>
  <c r="J107" i="1"/>
  <c r="J171" i="1"/>
  <c r="J235" i="1"/>
  <c r="K235" i="1" s="1"/>
  <c r="J85" i="1"/>
  <c r="K85" i="1" s="1"/>
  <c r="J72" i="1"/>
  <c r="J136" i="1"/>
  <c r="J200" i="1"/>
  <c r="J157" i="1"/>
  <c r="K157" i="1" s="1"/>
  <c r="R7" i="1" l="1"/>
  <c r="K16" i="1"/>
  <c r="K263" i="1"/>
  <c r="B22" i="2"/>
  <c r="AD8" i="1" l="1"/>
  <c r="AE8" i="1" s="1"/>
  <c r="AD9" i="1"/>
  <c r="AE9" i="1" s="1"/>
  <c r="AD12" i="1"/>
  <c r="AE12" i="1" s="1"/>
  <c r="AD11" i="1"/>
  <c r="AE11" i="1" s="1"/>
  <c r="AD16" i="1"/>
  <c r="AE16" i="1" s="1"/>
  <c r="AD10" i="1"/>
  <c r="AE10" i="1" s="1"/>
  <c r="AD15" i="1"/>
  <c r="AE15" i="1" s="1"/>
  <c r="AD14" i="1"/>
  <c r="AE14" i="1" s="1"/>
  <c r="AD13" i="1"/>
  <c r="AE13" i="1" s="1"/>
  <c r="AD17" i="1"/>
  <c r="AE17" i="1" s="1"/>
  <c r="D22" i="2"/>
  <c r="B7" i="10"/>
  <c r="B21" i="10"/>
  <c r="B7" i="11"/>
  <c r="B21" i="11"/>
  <c r="B7" i="7"/>
  <c r="B21" i="7"/>
  <c r="B7" i="4"/>
  <c r="B21" i="4"/>
  <c r="B7" i="3"/>
  <c r="B21" i="3"/>
  <c r="B7" i="5"/>
  <c r="B21" i="5"/>
  <c r="B7" i="9"/>
  <c r="B21" i="9"/>
  <c r="B7" i="8"/>
  <c r="B21" i="8"/>
  <c r="B7" i="6"/>
  <c r="B21" i="6"/>
  <c r="B21" i="2"/>
  <c r="B7" i="2"/>
  <c r="B6" i="3"/>
  <c r="B6" i="10"/>
  <c r="B6" i="8"/>
  <c r="B6" i="4"/>
  <c r="B6" i="9"/>
  <c r="B6" i="2"/>
  <c r="B6" i="11"/>
  <c r="B6" i="6"/>
  <c r="B6" i="7"/>
  <c r="B6" i="5"/>
  <c r="B8" i="8"/>
  <c r="C6" i="6"/>
  <c r="B8" i="3"/>
  <c r="C6" i="3"/>
  <c r="B8" i="9"/>
  <c r="B20" i="3"/>
  <c r="C6" i="2"/>
  <c r="B8" i="4"/>
  <c r="B14" i="11"/>
  <c r="B8" i="5"/>
  <c r="C6" i="10"/>
  <c r="B8" i="6"/>
  <c r="B20" i="6"/>
  <c r="B20" i="7"/>
  <c r="B14" i="6"/>
  <c r="B20" i="11"/>
  <c r="B8" i="2"/>
  <c r="B20" i="9"/>
  <c r="C6" i="11"/>
  <c r="C6" i="9"/>
  <c r="B14" i="10"/>
  <c r="B8" i="11"/>
  <c r="B14" i="5"/>
  <c r="B14" i="2"/>
  <c r="C6" i="4"/>
  <c r="C6" i="8"/>
  <c r="D6" i="5" l="1"/>
  <c r="D6" i="7"/>
  <c r="D6" i="6"/>
  <c r="D6" i="11"/>
  <c r="D6" i="2"/>
  <c r="D6" i="9"/>
  <c r="D6" i="4"/>
  <c r="D6" i="8"/>
  <c r="D6" i="10"/>
  <c r="D6" i="3"/>
  <c r="G6" i="2"/>
  <c r="H6" i="2"/>
  <c r="E6" i="2"/>
  <c r="F6" i="2"/>
  <c r="G6" i="11"/>
  <c r="F6" i="11"/>
  <c r="H6" i="11"/>
  <c r="I6" i="11"/>
  <c r="E6" i="11"/>
  <c r="G6" i="10"/>
  <c r="E6" i="10"/>
  <c r="H6" i="10"/>
  <c r="F6" i="10"/>
  <c r="I6" i="10"/>
  <c r="H6" i="9"/>
  <c r="G6" i="9"/>
  <c r="F6" i="9"/>
  <c r="I6" i="9"/>
  <c r="E6" i="9"/>
  <c r="F6" i="8"/>
  <c r="H6" i="8"/>
  <c r="I6" i="8"/>
  <c r="E6" i="8"/>
  <c r="G6" i="8"/>
  <c r="I6" i="6"/>
  <c r="G6" i="6"/>
  <c r="E6" i="6"/>
  <c r="H6" i="6"/>
  <c r="F6" i="6"/>
  <c r="I6" i="4"/>
  <c r="F6" i="4"/>
  <c r="E6" i="4"/>
  <c r="G6" i="4"/>
  <c r="H6" i="4"/>
  <c r="I6" i="3"/>
  <c r="E6" i="3"/>
  <c r="H6" i="3"/>
  <c r="F6" i="3"/>
  <c r="G6" i="3"/>
  <c r="E35" i="2"/>
  <c r="I26" i="2"/>
  <c r="H29" i="2"/>
  <c r="I29" i="2"/>
  <c r="F29" i="2"/>
  <c r="G29" i="2"/>
  <c r="E29" i="2"/>
  <c r="F30" i="2"/>
  <c r="H30" i="2"/>
  <c r="I30" i="2"/>
  <c r="G30" i="2"/>
  <c r="E30" i="2"/>
  <c r="G35" i="2"/>
  <c r="F35" i="2"/>
  <c r="H35" i="2"/>
  <c r="I25" i="2"/>
  <c r="F25" i="2"/>
  <c r="H25" i="2"/>
  <c r="G25" i="2"/>
  <c r="E25" i="2"/>
  <c r="F32" i="2"/>
  <c r="H32" i="2"/>
  <c r="E32" i="2"/>
  <c r="I32" i="2"/>
  <c r="G32" i="2"/>
  <c r="G26" i="2"/>
  <c r="H26" i="2"/>
  <c r="F26" i="2"/>
  <c r="I31" i="2"/>
  <c r="G31" i="2"/>
  <c r="H31" i="2"/>
  <c r="F31" i="2"/>
  <c r="E31" i="2"/>
  <c r="F28" i="2"/>
  <c r="G28" i="2"/>
  <c r="E28" i="2"/>
  <c r="I28" i="2"/>
  <c r="H28" i="2"/>
  <c r="G27" i="2"/>
  <c r="F27" i="2"/>
  <c r="I27" i="2"/>
  <c r="H27" i="2"/>
  <c r="E27" i="2"/>
  <c r="I33" i="2"/>
  <c r="H33" i="2"/>
  <c r="G33" i="2"/>
  <c r="F33" i="2"/>
  <c r="E33" i="2"/>
  <c r="G24" i="2"/>
  <c r="F24" i="2"/>
  <c r="E24" i="2"/>
  <c r="I24" i="2"/>
  <c r="H24" i="2"/>
  <c r="G34" i="2"/>
  <c r="I34" i="2"/>
  <c r="E34" i="2"/>
  <c r="F34" i="2"/>
  <c r="H34" i="2"/>
  <c r="F23" i="2"/>
  <c r="I23" i="2"/>
  <c r="G23" i="2"/>
  <c r="H23" i="2"/>
  <c r="E23" i="2"/>
  <c r="I6" i="2"/>
  <c r="B20" i="2"/>
  <c r="C22" i="5"/>
  <c r="B12" i="6"/>
  <c r="B11" i="2"/>
  <c r="B17" i="10"/>
  <c r="B16" i="5"/>
  <c r="B14" i="4"/>
  <c r="C13" i="2"/>
  <c r="C7" i="7"/>
  <c r="B18" i="4"/>
  <c r="C12" i="8"/>
  <c r="C7" i="5"/>
  <c r="C19" i="8"/>
  <c r="B11" i="7"/>
  <c r="B11" i="11"/>
  <c r="B17" i="8"/>
  <c r="C8" i="8"/>
  <c r="B12" i="7"/>
  <c r="C14" i="8"/>
  <c r="B10" i="9"/>
  <c r="C12" i="9"/>
  <c r="B20" i="10"/>
  <c r="C6" i="5"/>
  <c r="C22" i="8"/>
  <c r="B9" i="6"/>
  <c r="B19" i="5"/>
  <c r="C10" i="3"/>
  <c r="B13" i="9"/>
  <c r="B18" i="6"/>
  <c r="C13" i="4"/>
  <c r="B15" i="7"/>
  <c r="C12" i="11"/>
  <c r="B19" i="8"/>
  <c r="B18" i="9"/>
  <c r="B9" i="4"/>
  <c r="B12" i="3"/>
  <c r="B13" i="6"/>
  <c r="C21" i="3"/>
  <c r="C8" i="10"/>
  <c r="C8" i="3"/>
  <c r="C15" i="2"/>
  <c r="B8" i="7"/>
  <c r="C20" i="6"/>
  <c r="B19" i="2"/>
  <c r="C20" i="2"/>
  <c r="C22" i="3"/>
  <c r="B13" i="5"/>
  <c r="C9" i="11"/>
  <c r="B15" i="3"/>
  <c r="B13" i="7"/>
  <c r="B17" i="2"/>
  <c r="B9" i="8"/>
  <c r="C9" i="10"/>
  <c r="C17" i="11"/>
  <c r="C7" i="4"/>
  <c r="C22" i="10"/>
  <c r="B17" i="7"/>
  <c r="C16" i="9"/>
  <c r="B15" i="6"/>
  <c r="C8" i="9"/>
  <c r="B16" i="11"/>
  <c r="B17" i="11"/>
  <c r="C16" i="2"/>
  <c r="B9" i="10"/>
  <c r="C17" i="5"/>
  <c r="C13" i="9"/>
  <c r="C10" i="7"/>
  <c r="C15" i="10"/>
  <c r="B13" i="3"/>
  <c r="C13" i="11"/>
  <c r="C9" i="2"/>
  <c r="C18" i="11"/>
  <c r="C17" i="3"/>
  <c r="C17" i="7"/>
  <c r="C14" i="3"/>
  <c r="B10" i="7"/>
  <c r="C8" i="6"/>
  <c r="B12" i="5"/>
  <c r="C17" i="8"/>
  <c r="C15" i="7"/>
  <c r="C16" i="6"/>
  <c r="B14" i="9"/>
  <c r="C12" i="7"/>
  <c r="C14" i="9"/>
  <c r="C18" i="7"/>
  <c r="B18" i="3"/>
  <c r="B16" i="8"/>
  <c r="B16" i="3"/>
  <c r="B12" i="2"/>
  <c r="B18" i="7"/>
  <c r="B17" i="4"/>
  <c r="C16" i="4"/>
  <c r="C15" i="6"/>
  <c r="C22" i="11"/>
  <c r="B8" i="10"/>
  <c r="C8" i="7"/>
  <c r="B16" i="9"/>
  <c r="B9" i="2"/>
  <c r="C9" i="5"/>
  <c r="B15" i="8"/>
  <c r="B10" i="5"/>
  <c r="B15" i="5"/>
  <c r="B14" i="8"/>
  <c r="C21" i="5"/>
  <c r="B12" i="9"/>
  <c r="C22" i="2"/>
  <c r="C11" i="10"/>
  <c r="B11" i="9"/>
  <c r="C17" i="10"/>
  <c r="C15" i="3"/>
  <c r="B15" i="2"/>
  <c r="B20" i="8"/>
  <c r="B10" i="6"/>
  <c r="C12" i="10"/>
  <c r="C19" i="11"/>
  <c r="B9" i="11"/>
  <c r="C7" i="3"/>
  <c r="C15" i="11"/>
  <c r="C22" i="7"/>
  <c r="B12" i="8"/>
  <c r="C13" i="8"/>
  <c r="C16" i="5"/>
  <c r="C14" i="7"/>
  <c r="C14" i="11"/>
  <c r="C11" i="3"/>
  <c r="C6" i="7"/>
  <c r="B17" i="9"/>
  <c r="B17" i="3"/>
  <c r="C9" i="3"/>
  <c r="C20" i="9"/>
  <c r="B11" i="4"/>
  <c r="C11" i="11"/>
  <c r="B13" i="8"/>
  <c r="C15" i="9"/>
  <c r="B10" i="3"/>
  <c r="C7" i="2"/>
  <c r="C18" i="10"/>
  <c r="C10" i="4"/>
  <c r="B19" i="10"/>
  <c r="C12" i="4"/>
  <c r="C10" i="10"/>
  <c r="C21" i="8"/>
  <c r="C7" i="10"/>
  <c r="C21" i="11"/>
  <c r="C16" i="10"/>
  <c r="C10" i="8"/>
  <c r="C18" i="4"/>
  <c r="B10" i="2"/>
  <c r="B19" i="6"/>
  <c r="C21" i="7"/>
  <c r="B11" i="8"/>
  <c r="C10" i="6"/>
  <c r="C11" i="6"/>
  <c r="B11" i="3"/>
  <c r="C12" i="3"/>
  <c r="C21" i="9"/>
  <c r="C20" i="8"/>
  <c r="C22" i="9"/>
  <c r="C19" i="4"/>
  <c r="B16" i="7"/>
  <c r="C10" i="5"/>
  <c r="C11" i="2"/>
  <c r="B9" i="5"/>
  <c r="B14" i="3"/>
  <c r="B10" i="4"/>
  <c r="B12" i="10"/>
  <c r="B17" i="5"/>
  <c r="C13" i="3"/>
  <c r="B9" i="7"/>
  <c r="C16" i="8"/>
  <c r="C7" i="9"/>
  <c r="C19" i="6"/>
  <c r="C14" i="10"/>
  <c r="C17" i="4"/>
  <c r="C20" i="5"/>
  <c r="B9" i="3"/>
  <c r="B11" i="10"/>
  <c r="B18" i="11"/>
  <c r="C12" i="2"/>
  <c r="C20" i="3"/>
  <c r="C19" i="3"/>
  <c r="C15" i="8"/>
  <c r="C8" i="4"/>
  <c r="B13" i="2"/>
  <c r="C14" i="6"/>
  <c r="B15" i="4"/>
  <c r="C12" i="6"/>
  <c r="C22" i="4"/>
  <c r="B10" i="11"/>
  <c r="B20" i="5"/>
  <c r="B13" i="11"/>
  <c r="B16" i="10"/>
  <c r="C11" i="4"/>
  <c r="C8" i="11"/>
  <c r="C20" i="7"/>
  <c r="C17" i="9"/>
  <c r="C11" i="8"/>
  <c r="B18" i="8"/>
  <c r="B15" i="11"/>
  <c r="C18" i="6"/>
  <c r="C7" i="6"/>
  <c r="C9" i="9"/>
  <c r="C9" i="4"/>
  <c r="B11" i="5"/>
  <c r="C13" i="5"/>
  <c r="C18" i="5"/>
  <c r="C14" i="4"/>
  <c r="C11" i="5"/>
  <c r="C9" i="6"/>
  <c r="C19" i="9"/>
  <c r="C7" i="8"/>
  <c r="C20" i="10"/>
  <c r="B20" i="4"/>
  <c r="B14" i="7"/>
  <c r="B19" i="4"/>
  <c r="C19" i="10"/>
  <c r="B18" i="5"/>
  <c r="C20" i="11"/>
  <c r="B18" i="10"/>
  <c r="B11" i="6"/>
  <c r="B15" i="9"/>
  <c r="C10" i="11"/>
  <c r="B12" i="4"/>
  <c r="B9" i="9"/>
  <c r="C16" i="3"/>
  <c r="B10" i="8"/>
  <c r="C8" i="2"/>
  <c r="B16" i="4"/>
  <c r="C7" i="11"/>
  <c r="B19" i="11"/>
  <c r="C13" i="7"/>
  <c r="C13" i="10"/>
  <c r="C17" i="6"/>
  <c r="C19" i="7"/>
  <c r="C18" i="8"/>
  <c r="C22" i="6"/>
  <c r="C9" i="7"/>
  <c r="C18" i="2"/>
  <c r="C19" i="2"/>
  <c r="C19" i="5"/>
  <c r="B16" i="2"/>
  <c r="C21" i="6"/>
  <c r="C16" i="11"/>
  <c r="B12" i="11"/>
  <c r="C18" i="9"/>
  <c r="B10" i="10"/>
  <c r="C21" i="2"/>
  <c r="C20" i="4"/>
  <c r="C9" i="8"/>
  <c r="C18" i="3"/>
  <c r="B17" i="6"/>
  <c r="C16" i="7"/>
  <c r="B19" i="9"/>
  <c r="B18" i="2"/>
  <c r="C12" i="5"/>
  <c r="C14" i="2"/>
  <c r="C10" i="2"/>
  <c r="C17" i="2"/>
  <c r="C10" i="9"/>
  <c r="C15" i="4"/>
  <c r="B19" i="7"/>
  <c r="C11" i="9"/>
  <c r="C11" i="7"/>
  <c r="C14" i="5"/>
  <c r="B13" i="4"/>
  <c r="C13" i="6"/>
  <c r="B16" i="6"/>
  <c r="B15" i="10"/>
  <c r="C21" i="10"/>
  <c r="B19" i="3"/>
  <c r="C15" i="5"/>
  <c r="C21" i="4"/>
  <c r="B13" i="10"/>
  <c r="C8" i="5"/>
  <c r="G6" i="7" l="1"/>
  <c r="F6" i="7"/>
  <c r="H6" i="7"/>
  <c r="E6" i="7"/>
  <c r="I6" i="7"/>
  <c r="D8" i="11"/>
  <c r="I8" i="11" s="1"/>
  <c r="D7" i="11"/>
  <c r="B38" i="2"/>
  <c r="D7" i="10"/>
  <c r="I7" i="10" s="1"/>
  <c r="D8" i="10"/>
  <c r="E8" i="10" s="1"/>
  <c r="D21" i="5"/>
  <c r="E21" i="5" s="1"/>
  <c r="D21" i="6"/>
  <c r="I21" i="6" s="1"/>
  <c r="D21" i="9"/>
  <c r="E21" i="9" s="1"/>
  <c r="D21" i="10"/>
  <c r="D21" i="2"/>
  <c r="E21" i="2" s="1"/>
  <c r="D21" i="7"/>
  <c r="I21" i="7" s="1"/>
  <c r="D21" i="3"/>
  <c r="I21" i="3" s="1"/>
  <c r="D21" i="4"/>
  <c r="I21" i="4" s="1"/>
  <c r="D21" i="8"/>
  <c r="I21" i="8" s="1"/>
  <c r="D21" i="11"/>
  <c r="I21" i="11" s="1"/>
  <c r="D7" i="4"/>
  <c r="I7" i="4" s="1"/>
  <c r="D7" i="7"/>
  <c r="I7" i="7" s="1"/>
  <c r="D7" i="2"/>
  <c r="I7" i="2" s="1"/>
  <c r="D7" i="5"/>
  <c r="E7" i="5" s="1"/>
  <c r="D7" i="3"/>
  <c r="E7" i="3" s="1"/>
  <c r="D7" i="6"/>
  <c r="E7" i="6" s="1"/>
  <c r="D7" i="8"/>
  <c r="E7" i="8" s="1"/>
  <c r="D7" i="9"/>
  <c r="I7" i="9" s="1"/>
  <c r="B38" i="11"/>
  <c r="B38" i="10"/>
  <c r="B38" i="9"/>
  <c r="B38" i="8"/>
  <c r="B38" i="7"/>
  <c r="B38" i="6"/>
  <c r="B38" i="5"/>
  <c r="B38" i="4"/>
  <c r="B38" i="3"/>
  <c r="D20" i="2"/>
  <c r="E20" i="2" s="1"/>
  <c r="D20" i="6"/>
  <c r="I20" i="6" s="1"/>
  <c r="D20" i="3"/>
  <c r="I20" i="3" s="1"/>
  <c r="D20" i="4"/>
  <c r="I20" i="4" s="1"/>
  <c r="D20" i="9"/>
  <c r="I20" i="9" s="1"/>
  <c r="D20" i="7"/>
  <c r="I20" i="7" s="1"/>
  <c r="D20" i="8"/>
  <c r="E20" i="8" s="1"/>
  <c r="D20" i="5"/>
  <c r="I20" i="5" s="1"/>
  <c r="D20" i="10"/>
  <c r="I20" i="10" s="1"/>
  <c r="D20" i="11"/>
  <c r="I20" i="11" s="1"/>
  <c r="D8" i="3"/>
  <c r="E8" i="3" s="1"/>
  <c r="D8" i="5"/>
  <c r="I8" i="5" s="1"/>
  <c r="D8" i="2"/>
  <c r="I8" i="2" s="1"/>
  <c r="D8" i="4"/>
  <c r="I8" i="4" s="1"/>
  <c r="D8" i="7"/>
  <c r="I8" i="7" s="1"/>
  <c r="D8" i="9"/>
  <c r="E8" i="9" s="1"/>
  <c r="D8" i="6"/>
  <c r="I8" i="6" s="1"/>
  <c r="D8" i="8"/>
  <c r="I8" i="8" s="1"/>
  <c r="H9" i="2"/>
  <c r="D9" i="2"/>
  <c r="E9" i="2" s="1"/>
  <c r="F9" i="2"/>
  <c r="B37" i="2"/>
  <c r="G9" i="2"/>
  <c r="D9" i="3"/>
  <c r="I9" i="3" s="1"/>
  <c r="F9" i="3"/>
  <c r="B37" i="3"/>
  <c r="G9" i="3"/>
  <c r="H9" i="3"/>
  <c r="G19" i="3"/>
  <c r="D19" i="3"/>
  <c r="I19" i="3" s="1"/>
  <c r="F19" i="3"/>
  <c r="H19" i="3"/>
  <c r="D11" i="2"/>
  <c r="E11" i="2" s="1"/>
  <c r="H11" i="2"/>
  <c r="G11" i="2"/>
  <c r="F11" i="2"/>
  <c r="G14" i="2"/>
  <c r="F14" i="2"/>
  <c r="H14" i="2"/>
  <c r="D14" i="2"/>
  <c r="I14" i="2" s="1"/>
  <c r="F8" i="3"/>
  <c r="G8" i="3"/>
  <c r="H8" i="3"/>
  <c r="H19" i="4"/>
  <c r="F19" i="4"/>
  <c r="G19" i="4"/>
  <c r="D19" i="4"/>
  <c r="E19" i="4" s="1"/>
  <c r="H7" i="4"/>
  <c r="G7" i="4"/>
  <c r="F7" i="4"/>
  <c r="F10" i="5"/>
  <c r="H10" i="5"/>
  <c r="G10" i="5"/>
  <c r="D10" i="5"/>
  <c r="I10" i="5" s="1"/>
  <c r="G14" i="5"/>
  <c r="H14" i="5"/>
  <c r="D14" i="5"/>
  <c r="I14" i="5" s="1"/>
  <c r="F14" i="5"/>
  <c r="F8" i="5"/>
  <c r="G8" i="5"/>
  <c r="H8" i="5"/>
  <c r="F10" i="6"/>
  <c r="D10" i="6"/>
  <c r="E10" i="6" s="1"/>
  <c r="G10" i="6"/>
  <c r="H10" i="6"/>
  <c r="G19" i="7"/>
  <c r="D19" i="7"/>
  <c r="I19" i="7" s="1"/>
  <c r="F19" i="7"/>
  <c r="H19" i="7"/>
  <c r="D9" i="7"/>
  <c r="I9" i="7" s="1"/>
  <c r="H9" i="7"/>
  <c r="F9" i="7"/>
  <c r="G9" i="7"/>
  <c r="B37" i="7"/>
  <c r="G10" i="7"/>
  <c r="F10" i="7"/>
  <c r="D10" i="7"/>
  <c r="I10" i="7" s="1"/>
  <c r="H10" i="7"/>
  <c r="H9" i="8"/>
  <c r="B37" i="8"/>
  <c r="G9" i="8"/>
  <c r="D9" i="8"/>
  <c r="E9" i="8" s="1"/>
  <c r="F9" i="8"/>
  <c r="F10" i="8"/>
  <c r="G10" i="8"/>
  <c r="H10" i="8"/>
  <c r="D10" i="8"/>
  <c r="E10" i="8" s="1"/>
  <c r="D19" i="9"/>
  <c r="E19" i="9" s="1"/>
  <c r="H19" i="9"/>
  <c r="G19" i="9"/>
  <c r="F19" i="9"/>
  <c r="F10" i="9"/>
  <c r="G10" i="9"/>
  <c r="H10" i="9"/>
  <c r="D10" i="9"/>
  <c r="I10" i="9" s="1"/>
  <c r="H10" i="10"/>
  <c r="G10" i="10"/>
  <c r="F10" i="10"/>
  <c r="D10" i="10"/>
  <c r="I10" i="10" s="1"/>
  <c r="D11" i="10"/>
  <c r="I11" i="10" s="1"/>
  <c r="H11" i="10"/>
  <c r="F11" i="10"/>
  <c r="G11" i="10"/>
  <c r="F13" i="11"/>
  <c r="G13" i="11"/>
  <c r="H13" i="11"/>
  <c r="D13" i="11"/>
  <c r="I13" i="11" s="1"/>
  <c r="D17" i="11"/>
  <c r="I17" i="11" s="1"/>
  <c r="H17" i="11"/>
  <c r="G17" i="11"/>
  <c r="F17" i="11"/>
  <c r="F10" i="11"/>
  <c r="G10" i="11"/>
  <c r="H10" i="11"/>
  <c r="D10" i="11"/>
  <c r="I10" i="11" s="1"/>
  <c r="F13" i="3"/>
  <c r="H13" i="3"/>
  <c r="G13" i="3"/>
  <c r="D13" i="3"/>
  <c r="I13" i="3" s="1"/>
  <c r="H20" i="2"/>
  <c r="G20" i="2"/>
  <c r="F20" i="2"/>
  <c r="D18" i="2"/>
  <c r="I18" i="2" s="1"/>
  <c r="F18" i="2"/>
  <c r="G18" i="2"/>
  <c r="H18" i="2"/>
  <c r="F22" i="2"/>
  <c r="I22" i="2"/>
  <c r="G22" i="2"/>
  <c r="H22" i="2"/>
  <c r="D12" i="4"/>
  <c r="I12" i="4" s="1"/>
  <c r="H12" i="4"/>
  <c r="G12" i="4"/>
  <c r="F12" i="4"/>
  <c r="D14" i="4"/>
  <c r="I14" i="4" s="1"/>
  <c r="H14" i="4"/>
  <c r="F14" i="4"/>
  <c r="G14" i="4"/>
  <c r="E22" i="4"/>
  <c r="H22" i="4"/>
  <c r="G22" i="4"/>
  <c r="F22" i="4"/>
  <c r="I22" i="4"/>
  <c r="D18" i="5"/>
  <c r="I18" i="5" s="1"/>
  <c r="G18" i="5"/>
  <c r="H18" i="5"/>
  <c r="F18" i="5"/>
  <c r="D13" i="5"/>
  <c r="E13" i="5" s="1"/>
  <c r="H13" i="5"/>
  <c r="F13" i="5"/>
  <c r="G13" i="5"/>
  <c r="H21" i="5"/>
  <c r="F21" i="5"/>
  <c r="G21" i="5"/>
  <c r="G11" i="6"/>
  <c r="H11" i="6"/>
  <c r="D11" i="6"/>
  <c r="E11" i="6" s="1"/>
  <c r="F11" i="6"/>
  <c r="F20" i="6"/>
  <c r="G20" i="6"/>
  <c r="H20" i="6"/>
  <c r="F22" i="7"/>
  <c r="G22" i="7"/>
  <c r="I22" i="7"/>
  <c r="H22" i="7"/>
  <c r="E22" i="7"/>
  <c r="F7" i="7"/>
  <c r="G7" i="7"/>
  <c r="H7" i="7"/>
  <c r="D18" i="7"/>
  <c r="E18" i="7" s="1"/>
  <c r="F18" i="7"/>
  <c r="H18" i="7"/>
  <c r="G18" i="7"/>
  <c r="F15" i="8"/>
  <c r="G15" i="8"/>
  <c r="H15" i="8"/>
  <c r="D15" i="8"/>
  <c r="I15" i="8" s="1"/>
  <c r="F18" i="8"/>
  <c r="G18" i="8"/>
  <c r="H18" i="8"/>
  <c r="D18" i="8"/>
  <c r="I18" i="8" s="1"/>
  <c r="G15" i="9"/>
  <c r="D15" i="9"/>
  <c r="I15" i="9" s="1"/>
  <c r="F15" i="9"/>
  <c r="H15" i="9"/>
  <c r="D13" i="10"/>
  <c r="I13" i="10" s="1"/>
  <c r="H13" i="10"/>
  <c r="G13" i="10"/>
  <c r="F13" i="10"/>
  <c r="G16" i="10"/>
  <c r="D16" i="10"/>
  <c r="I16" i="10" s="1"/>
  <c r="F16" i="10"/>
  <c r="H16" i="10"/>
  <c r="F8" i="11"/>
  <c r="G8" i="11"/>
  <c r="H8" i="11"/>
  <c r="H8" i="2"/>
  <c r="F8" i="2"/>
  <c r="G8" i="2"/>
  <c r="F22" i="3"/>
  <c r="I22" i="3"/>
  <c r="H22" i="3"/>
  <c r="G22" i="3"/>
  <c r="E22" i="3"/>
  <c r="G20" i="3"/>
  <c r="F20" i="3"/>
  <c r="H20" i="3"/>
  <c r="F7" i="2"/>
  <c r="G7" i="2"/>
  <c r="H7" i="2"/>
  <c r="F15" i="3"/>
  <c r="G15" i="3"/>
  <c r="H15" i="3"/>
  <c r="D15" i="3"/>
  <c r="I15" i="3" s="1"/>
  <c r="D16" i="2"/>
  <c r="E16" i="2" s="1"/>
  <c r="F16" i="2"/>
  <c r="G16" i="2"/>
  <c r="H16" i="2"/>
  <c r="G16" i="3"/>
  <c r="H16" i="3"/>
  <c r="D16" i="3"/>
  <c r="I16" i="3" s="1"/>
  <c r="F16" i="3"/>
  <c r="H17" i="3"/>
  <c r="D17" i="3"/>
  <c r="I17" i="3" s="1"/>
  <c r="F17" i="3"/>
  <c r="G17" i="3"/>
  <c r="H11" i="4"/>
  <c r="G11" i="4"/>
  <c r="D11" i="4"/>
  <c r="I11" i="4" s="1"/>
  <c r="F11" i="4"/>
  <c r="H9" i="4"/>
  <c r="B37" i="4"/>
  <c r="G9" i="4"/>
  <c r="F9" i="4"/>
  <c r="D9" i="4"/>
  <c r="E9" i="4" s="1"/>
  <c r="H17" i="4"/>
  <c r="F17" i="4"/>
  <c r="D17" i="4"/>
  <c r="E17" i="4" s="1"/>
  <c r="G17" i="4"/>
  <c r="H8" i="4"/>
  <c r="F8" i="4"/>
  <c r="G8" i="4"/>
  <c r="F20" i="4"/>
  <c r="H20" i="4"/>
  <c r="G20" i="4"/>
  <c r="F15" i="5"/>
  <c r="H15" i="5"/>
  <c r="D15" i="5"/>
  <c r="E15" i="5" s="1"/>
  <c r="G15" i="5"/>
  <c r="G17" i="5"/>
  <c r="F17" i="5"/>
  <c r="H17" i="5"/>
  <c r="D17" i="5"/>
  <c r="I17" i="5" s="1"/>
  <c r="F7" i="5"/>
  <c r="H7" i="5"/>
  <c r="G7" i="5"/>
  <c r="D16" i="6"/>
  <c r="E16" i="6" s="1"/>
  <c r="G16" i="6"/>
  <c r="F16" i="6"/>
  <c r="H16" i="6"/>
  <c r="F14" i="6"/>
  <c r="D14" i="6"/>
  <c r="E14" i="6" s="1"/>
  <c r="G14" i="6"/>
  <c r="H14" i="6"/>
  <c r="F17" i="6"/>
  <c r="D17" i="6"/>
  <c r="E17" i="6" s="1"/>
  <c r="G17" i="6"/>
  <c r="H17" i="6"/>
  <c r="G21" i="6"/>
  <c r="F21" i="6"/>
  <c r="H21" i="6"/>
  <c r="D13" i="6"/>
  <c r="E13" i="6" s="1"/>
  <c r="F13" i="6"/>
  <c r="H13" i="6"/>
  <c r="G13" i="6"/>
  <c r="H16" i="7"/>
  <c r="D16" i="7"/>
  <c r="E16" i="7" s="1"/>
  <c r="G16" i="7"/>
  <c r="F16" i="7"/>
  <c r="D17" i="7"/>
  <c r="I17" i="7" s="1"/>
  <c r="H17" i="7"/>
  <c r="G17" i="7"/>
  <c r="F17" i="7"/>
  <c r="F8" i="7"/>
  <c r="H8" i="7"/>
  <c r="G8" i="7"/>
  <c r="D14" i="8"/>
  <c r="I14" i="8" s="1"/>
  <c r="H14" i="8"/>
  <c r="G14" i="8"/>
  <c r="F14" i="8"/>
  <c r="G13" i="8"/>
  <c r="D13" i="8"/>
  <c r="E13" i="8" s="1"/>
  <c r="F13" i="8"/>
  <c r="H13" i="8"/>
  <c r="G17" i="8"/>
  <c r="D17" i="8"/>
  <c r="E17" i="8" s="1"/>
  <c r="F17" i="8"/>
  <c r="H17" i="8"/>
  <c r="H20" i="9"/>
  <c r="F20" i="9"/>
  <c r="G20" i="9"/>
  <c r="F12" i="9"/>
  <c r="G12" i="9"/>
  <c r="H12" i="9"/>
  <c r="D12" i="9"/>
  <c r="I12" i="9" s="1"/>
  <c r="F8" i="9"/>
  <c r="H8" i="9"/>
  <c r="G8" i="9"/>
  <c r="F17" i="9"/>
  <c r="G17" i="9"/>
  <c r="H17" i="9"/>
  <c r="D17" i="9"/>
  <c r="I17" i="9" s="1"/>
  <c r="G21" i="9"/>
  <c r="F21" i="9"/>
  <c r="H21" i="9"/>
  <c r="F15" i="10"/>
  <c r="D15" i="10"/>
  <c r="I15" i="10" s="1"/>
  <c r="G15" i="10"/>
  <c r="H15" i="10"/>
  <c r="I21" i="10"/>
  <c r="E21" i="10"/>
  <c r="G21" i="10"/>
  <c r="F21" i="10"/>
  <c r="H21" i="10"/>
  <c r="F9" i="10"/>
  <c r="D9" i="10"/>
  <c r="I9" i="10" s="1"/>
  <c r="G9" i="10"/>
  <c r="B37" i="10"/>
  <c r="H9" i="10"/>
  <c r="H17" i="10"/>
  <c r="F17" i="10"/>
  <c r="D17" i="10"/>
  <c r="E17" i="10" s="1"/>
  <c r="G17" i="10"/>
  <c r="G18" i="11"/>
  <c r="H18" i="11"/>
  <c r="F18" i="11"/>
  <c r="D18" i="11"/>
  <c r="I18" i="11" s="1"/>
  <c r="H12" i="11"/>
  <c r="G12" i="11"/>
  <c r="D12" i="11"/>
  <c r="I12" i="11" s="1"/>
  <c r="F12" i="11"/>
  <c r="D13" i="4"/>
  <c r="I13" i="4" s="1"/>
  <c r="H13" i="4"/>
  <c r="G13" i="4"/>
  <c r="F13" i="4"/>
  <c r="E22" i="5"/>
  <c r="F22" i="5"/>
  <c r="I22" i="5"/>
  <c r="H22" i="5"/>
  <c r="G22" i="5"/>
  <c r="D12" i="5"/>
  <c r="E12" i="5" s="1"/>
  <c r="F12" i="5"/>
  <c r="H12" i="5"/>
  <c r="G12" i="5"/>
  <c r="H19" i="6"/>
  <c r="G19" i="6"/>
  <c r="F19" i="6"/>
  <c r="D19" i="6"/>
  <c r="I19" i="6" s="1"/>
  <c r="H9" i="6"/>
  <c r="B37" i="6"/>
  <c r="G9" i="6"/>
  <c r="F9" i="6"/>
  <c r="D9" i="6"/>
  <c r="E9" i="6" s="1"/>
  <c r="F20" i="7"/>
  <c r="H20" i="7"/>
  <c r="G20" i="7"/>
  <c r="G13" i="7"/>
  <c r="D13" i="7"/>
  <c r="E13" i="7" s="1"/>
  <c r="F13" i="7"/>
  <c r="H13" i="7"/>
  <c r="H20" i="8"/>
  <c r="G20" i="8"/>
  <c r="F20" i="8"/>
  <c r="G19" i="8"/>
  <c r="D19" i="8"/>
  <c r="E19" i="8" s="1"/>
  <c r="F19" i="8"/>
  <c r="H19" i="8"/>
  <c r="D11" i="9"/>
  <c r="I11" i="9" s="1"/>
  <c r="H11" i="9"/>
  <c r="G11" i="9"/>
  <c r="F11" i="9"/>
  <c r="F22" i="9"/>
  <c r="H22" i="9"/>
  <c r="E22" i="9"/>
  <c r="I22" i="9"/>
  <c r="G22" i="9"/>
  <c r="E22" i="10"/>
  <c r="F22" i="10"/>
  <c r="H22" i="10"/>
  <c r="I22" i="10"/>
  <c r="G22" i="10"/>
  <c r="H7" i="10"/>
  <c r="F7" i="10"/>
  <c r="G7" i="10"/>
  <c r="H9" i="11"/>
  <c r="B37" i="11"/>
  <c r="F9" i="11"/>
  <c r="D9" i="11"/>
  <c r="I9" i="11" s="1"/>
  <c r="G9" i="11"/>
  <c r="F19" i="11"/>
  <c r="G19" i="11"/>
  <c r="H19" i="11"/>
  <c r="D19" i="11"/>
  <c r="I19" i="11" s="1"/>
  <c r="G14" i="9"/>
  <c r="D14" i="9"/>
  <c r="I14" i="9" s="1"/>
  <c r="F14" i="9"/>
  <c r="H14" i="9"/>
  <c r="F7" i="3"/>
  <c r="H7" i="3"/>
  <c r="G7" i="3"/>
  <c r="F17" i="2"/>
  <c r="D17" i="2"/>
  <c r="E17" i="2" s="1"/>
  <c r="H17" i="2"/>
  <c r="G17" i="2"/>
  <c r="G21" i="2"/>
  <c r="F21" i="2"/>
  <c r="H21" i="2"/>
  <c r="D11" i="3"/>
  <c r="I11" i="3" s="1"/>
  <c r="H11" i="3"/>
  <c r="G11" i="3"/>
  <c r="F11" i="3"/>
  <c r="G12" i="3"/>
  <c r="F12" i="3"/>
  <c r="D12" i="3"/>
  <c r="I12" i="3" s="1"/>
  <c r="H12" i="3"/>
  <c r="F10" i="4"/>
  <c r="H10" i="4"/>
  <c r="D10" i="4"/>
  <c r="E10" i="4" s="1"/>
  <c r="G10" i="4"/>
  <c r="D16" i="5"/>
  <c r="I16" i="5" s="1"/>
  <c r="G16" i="5"/>
  <c r="H16" i="5"/>
  <c r="F16" i="5"/>
  <c r="H8" i="6"/>
  <c r="G8" i="6"/>
  <c r="F8" i="6"/>
  <c r="G18" i="6"/>
  <c r="H18" i="6"/>
  <c r="D18" i="6"/>
  <c r="I18" i="6" s="1"/>
  <c r="F18" i="6"/>
  <c r="H11" i="7"/>
  <c r="G11" i="7"/>
  <c r="D11" i="7"/>
  <c r="I11" i="7" s="1"/>
  <c r="F11" i="7"/>
  <c r="F14" i="7"/>
  <c r="H14" i="7"/>
  <c r="G14" i="7"/>
  <c r="D14" i="7"/>
  <c r="E14" i="7" s="1"/>
  <c r="F21" i="7"/>
  <c r="G21" i="7"/>
  <c r="H21" i="7"/>
  <c r="F8" i="8"/>
  <c r="H8" i="8"/>
  <c r="G8" i="8"/>
  <c r="G11" i="8"/>
  <c r="D11" i="8"/>
  <c r="I11" i="8" s="1"/>
  <c r="F11" i="8"/>
  <c r="H11" i="8"/>
  <c r="G16" i="9"/>
  <c r="D16" i="9"/>
  <c r="I16" i="9" s="1"/>
  <c r="F16" i="9"/>
  <c r="H16" i="9"/>
  <c r="D14" i="10"/>
  <c r="I14" i="10" s="1"/>
  <c r="H14" i="10"/>
  <c r="G14" i="10"/>
  <c r="F14" i="10"/>
  <c r="F8" i="10"/>
  <c r="H8" i="10"/>
  <c r="G8" i="10"/>
  <c r="G22" i="11"/>
  <c r="H22" i="11"/>
  <c r="I22" i="11"/>
  <c r="F22" i="11"/>
  <c r="E22" i="11"/>
  <c r="E7" i="11"/>
  <c r="H7" i="11"/>
  <c r="F7" i="11"/>
  <c r="G7" i="11"/>
  <c r="I7" i="11"/>
  <c r="D15" i="11"/>
  <c r="I15" i="11" s="1"/>
  <c r="H15" i="11"/>
  <c r="F15" i="11"/>
  <c r="G15" i="11"/>
  <c r="F11" i="11"/>
  <c r="D11" i="11"/>
  <c r="E11" i="11" s="1"/>
  <c r="G11" i="11"/>
  <c r="H11" i="11"/>
  <c r="E6" i="5"/>
  <c r="H6" i="5"/>
  <c r="G6" i="5"/>
  <c r="I6" i="5"/>
  <c r="F6" i="5"/>
  <c r="H18" i="3"/>
  <c r="G18" i="3"/>
  <c r="F18" i="3"/>
  <c r="D18" i="3"/>
  <c r="E18" i="3" s="1"/>
  <c r="H19" i="2"/>
  <c r="G19" i="2"/>
  <c r="D19" i="2"/>
  <c r="I19" i="2" s="1"/>
  <c r="F19" i="2"/>
  <c r="F21" i="3"/>
  <c r="G21" i="3"/>
  <c r="H21" i="3"/>
  <c r="D10" i="2"/>
  <c r="I10" i="2" s="1"/>
  <c r="F10" i="2"/>
  <c r="G10" i="2"/>
  <c r="H10" i="2"/>
  <c r="H10" i="3"/>
  <c r="G10" i="3"/>
  <c r="F10" i="3"/>
  <c r="D10" i="3"/>
  <c r="I10" i="3" s="1"/>
  <c r="H13" i="2"/>
  <c r="D13" i="2"/>
  <c r="E13" i="2" s="1"/>
  <c r="F13" i="2"/>
  <c r="G13" i="2"/>
  <c r="F12" i="2"/>
  <c r="H12" i="2"/>
  <c r="D12" i="2"/>
  <c r="E12" i="2" s="1"/>
  <c r="G12" i="2"/>
  <c r="F15" i="2"/>
  <c r="D15" i="2"/>
  <c r="E15" i="2" s="1"/>
  <c r="G15" i="2"/>
  <c r="H15" i="2"/>
  <c r="H16" i="4"/>
  <c r="G16" i="4"/>
  <c r="F16" i="4"/>
  <c r="D16" i="4"/>
  <c r="I16" i="4" s="1"/>
  <c r="F18" i="4"/>
  <c r="G18" i="4"/>
  <c r="H18" i="4"/>
  <c r="D18" i="4"/>
  <c r="E18" i="4" s="1"/>
  <c r="F15" i="4"/>
  <c r="H15" i="4"/>
  <c r="D15" i="4"/>
  <c r="E15" i="4" s="1"/>
  <c r="G15" i="4"/>
  <c r="G21" i="4"/>
  <c r="F21" i="4"/>
  <c r="H21" i="4"/>
  <c r="F9" i="5"/>
  <c r="H9" i="5"/>
  <c r="B37" i="5"/>
  <c r="D9" i="5"/>
  <c r="I9" i="5" s="1"/>
  <c r="G9" i="5"/>
  <c r="F11" i="5"/>
  <c r="D11" i="5"/>
  <c r="I11" i="5" s="1"/>
  <c r="G11" i="5"/>
  <c r="H11" i="5"/>
  <c r="H19" i="5"/>
  <c r="F19" i="5"/>
  <c r="G19" i="5"/>
  <c r="D19" i="5"/>
  <c r="I19" i="5" s="1"/>
  <c r="F20" i="5"/>
  <c r="H20" i="5"/>
  <c r="G20" i="5"/>
  <c r="D12" i="6"/>
  <c r="I12" i="6" s="1"/>
  <c r="G12" i="6"/>
  <c r="F12" i="6"/>
  <c r="H12" i="6"/>
  <c r="G22" i="6"/>
  <c r="H22" i="6"/>
  <c r="F22" i="6"/>
  <c r="I22" i="6"/>
  <c r="E22" i="6"/>
  <c r="G7" i="6"/>
  <c r="F7" i="6"/>
  <c r="H7" i="6"/>
  <c r="G15" i="6"/>
  <c r="H15" i="6"/>
  <c r="D15" i="6"/>
  <c r="I15" i="6" s="1"/>
  <c r="F15" i="6"/>
  <c r="F12" i="7"/>
  <c r="D12" i="7"/>
  <c r="I12" i="7" s="1"/>
  <c r="G12" i="7"/>
  <c r="H12" i="7"/>
  <c r="F15" i="7"/>
  <c r="H15" i="7"/>
  <c r="D15" i="7"/>
  <c r="I15" i="7" s="1"/>
  <c r="G15" i="7"/>
  <c r="G16" i="8"/>
  <c r="D16" i="8"/>
  <c r="I16" i="8" s="1"/>
  <c r="F16" i="8"/>
  <c r="H16" i="8"/>
  <c r="H12" i="8"/>
  <c r="F12" i="8"/>
  <c r="D12" i="8"/>
  <c r="I12" i="8" s="1"/>
  <c r="G12" i="8"/>
  <c r="H22" i="8"/>
  <c r="E22" i="8"/>
  <c r="G22" i="8"/>
  <c r="F22" i="8"/>
  <c r="I22" i="8"/>
  <c r="H7" i="8"/>
  <c r="F7" i="8"/>
  <c r="G7" i="8"/>
  <c r="H21" i="8"/>
  <c r="G21" i="8"/>
  <c r="F21" i="8"/>
  <c r="F13" i="9"/>
  <c r="G13" i="9"/>
  <c r="H13" i="9"/>
  <c r="D13" i="9"/>
  <c r="E13" i="9" s="1"/>
  <c r="G9" i="9"/>
  <c r="D9" i="9"/>
  <c r="I9" i="9" s="1"/>
  <c r="F9" i="9"/>
  <c r="H9" i="9"/>
  <c r="B37" i="9"/>
  <c r="F7" i="9"/>
  <c r="G7" i="9"/>
  <c r="H7" i="9"/>
  <c r="H18" i="9"/>
  <c r="F18" i="9"/>
  <c r="D18" i="9"/>
  <c r="I18" i="9" s="1"/>
  <c r="G18" i="9"/>
  <c r="G12" i="10"/>
  <c r="D12" i="10"/>
  <c r="E12" i="10" s="1"/>
  <c r="F12" i="10"/>
  <c r="H12" i="10"/>
  <c r="F20" i="10"/>
  <c r="H20" i="10"/>
  <c r="G20" i="10"/>
  <c r="G18" i="10"/>
  <c r="D18" i="10"/>
  <c r="I18" i="10" s="1"/>
  <c r="F18" i="10"/>
  <c r="H18" i="10"/>
  <c r="H19" i="10"/>
  <c r="G19" i="10"/>
  <c r="D19" i="10"/>
  <c r="I19" i="10" s="1"/>
  <c r="F19" i="10"/>
  <c r="F21" i="11"/>
  <c r="H21" i="11"/>
  <c r="E21" i="11"/>
  <c r="G21" i="11"/>
  <c r="D16" i="11"/>
  <c r="I16" i="11" s="1"/>
  <c r="H16" i="11"/>
  <c r="F16" i="11"/>
  <c r="G16" i="11"/>
  <c r="D14" i="11"/>
  <c r="I14" i="11" s="1"/>
  <c r="F14" i="11"/>
  <c r="H14" i="11"/>
  <c r="G14" i="11"/>
  <c r="F20" i="11"/>
  <c r="H20" i="11"/>
  <c r="G20" i="11"/>
  <c r="G14" i="3"/>
  <c r="F14" i="3"/>
  <c r="D14" i="3"/>
  <c r="I14" i="3" s="1"/>
  <c r="H14" i="3"/>
  <c r="E22" i="2"/>
  <c r="E26" i="2"/>
  <c r="I35" i="2"/>
  <c r="E20" i="10" l="1"/>
  <c r="I8" i="10"/>
  <c r="E8" i="11"/>
  <c r="E20" i="11"/>
  <c r="E9" i="11"/>
  <c r="E10" i="11"/>
  <c r="E18" i="10"/>
  <c r="I12" i="10"/>
  <c r="E7" i="10"/>
  <c r="E16" i="11"/>
  <c r="E14" i="11"/>
  <c r="E16" i="10"/>
  <c r="E9" i="10"/>
  <c r="E21" i="3"/>
  <c r="I7" i="3"/>
  <c r="E21" i="8"/>
  <c r="E8" i="4"/>
  <c r="I21" i="2"/>
  <c r="I7" i="8"/>
  <c r="I21" i="5"/>
  <c r="E7" i="2"/>
  <c r="I7" i="6"/>
  <c r="E21" i="7"/>
  <c r="E7" i="9"/>
  <c r="E21" i="6"/>
  <c r="I7" i="5"/>
  <c r="E21" i="4"/>
  <c r="I21" i="9"/>
  <c r="E7" i="7"/>
  <c r="E7" i="4"/>
  <c r="E20" i="7"/>
  <c r="E8" i="2"/>
  <c r="E8" i="6"/>
  <c r="E20" i="9"/>
  <c r="I20" i="2"/>
  <c r="I20" i="8"/>
  <c r="I17" i="4"/>
  <c r="I13" i="8"/>
  <c r="I17" i="8"/>
  <c r="E8" i="8"/>
  <c r="E8" i="7"/>
  <c r="E20" i="3"/>
  <c r="E19" i="6"/>
  <c r="E17" i="9"/>
  <c r="I14" i="7"/>
  <c r="E20" i="5"/>
  <c r="E13" i="4"/>
  <c r="E11" i="3"/>
  <c r="E16" i="5"/>
  <c r="E11" i="9"/>
  <c r="I13" i="7"/>
  <c r="E16" i="9"/>
  <c r="E20" i="6"/>
  <c r="E11" i="8"/>
  <c r="E9" i="5"/>
  <c r="E15" i="3"/>
  <c r="E10" i="7"/>
  <c r="I8" i="9"/>
  <c r="E20" i="4"/>
  <c r="E8" i="5"/>
  <c r="E15" i="9"/>
  <c r="I8" i="3"/>
  <c r="E10" i="2"/>
  <c r="E18" i="8"/>
  <c r="I19" i="4"/>
  <c r="E12" i="7"/>
  <c r="I15" i="4"/>
  <c r="I11" i="6"/>
  <c r="I10" i="8"/>
  <c r="I16" i="7"/>
  <c r="I9" i="2"/>
  <c r="E14" i="2"/>
  <c r="E9" i="7"/>
  <c r="G37" i="3"/>
  <c r="I16" i="6"/>
  <c r="E14" i="9"/>
  <c r="I11" i="2"/>
  <c r="E12" i="3"/>
  <c r="I10" i="6"/>
  <c r="I12" i="2"/>
  <c r="E18" i="2"/>
  <c r="I18" i="3"/>
  <c r="E12" i="4"/>
  <c r="I10" i="4"/>
  <c r="I17" i="6"/>
  <c r="E15" i="8"/>
  <c r="E19" i="7"/>
  <c r="E19" i="10"/>
  <c r="G37" i="11"/>
  <c r="F37" i="11"/>
  <c r="G37" i="7"/>
  <c r="H37" i="6"/>
  <c r="F37" i="10"/>
  <c r="I17" i="2"/>
  <c r="E14" i="5"/>
  <c r="E17" i="7"/>
  <c r="I17" i="10"/>
  <c r="E13" i="11"/>
  <c r="E16" i="8"/>
  <c r="E17" i="3"/>
  <c r="E14" i="4"/>
  <c r="I13" i="6"/>
  <c r="E13" i="3"/>
  <c r="I15" i="5"/>
  <c r="I14" i="6"/>
  <c r="E10" i="10"/>
  <c r="E10" i="9"/>
  <c r="E15" i="11"/>
  <c r="E12" i="11"/>
  <c r="F37" i="3"/>
  <c r="H37" i="9"/>
  <c r="F37" i="9"/>
  <c r="G37" i="8"/>
  <c r="G37" i="2"/>
  <c r="G37" i="9"/>
  <c r="G37" i="5"/>
  <c r="F37" i="4"/>
  <c r="E19" i="3"/>
  <c r="E10" i="3"/>
  <c r="E10" i="5"/>
  <c r="C37" i="11"/>
  <c r="G37" i="6"/>
  <c r="G37" i="4"/>
  <c r="E12" i="6"/>
  <c r="H37" i="8"/>
  <c r="E13" i="10"/>
  <c r="C37" i="6"/>
  <c r="E9" i="9"/>
  <c r="G37" i="10"/>
  <c r="H37" i="11"/>
  <c r="F37" i="8"/>
  <c r="F37" i="7"/>
  <c r="H37" i="4"/>
  <c r="C37" i="3"/>
  <c r="E16" i="4"/>
  <c r="E11" i="5"/>
  <c r="E18" i="9"/>
  <c r="I19" i="9"/>
  <c r="H37" i="5"/>
  <c r="H37" i="7"/>
  <c r="E15" i="6"/>
  <c r="C37" i="7"/>
  <c r="E14" i="8"/>
  <c r="F37" i="5"/>
  <c r="F37" i="2"/>
  <c r="F37" i="6"/>
  <c r="H37" i="2"/>
  <c r="H37" i="3"/>
  <c r="H37" i="10"/>
  <c r="B40" i="10" s="1"/>
  <c r="C37" i="5"/>
  <c r="I13" i="5"/>
  <c r="E17" i="5"/>
  <c r="E15" i="7"/>
  <c r="E12" i="8"/>
  <c r="I13" i="2"/>
  <c r="I16" i="2"/>
  <c r="I15" i="2"/>
  <c r="E14" i="3"/>
  <c r="C37" i="4"/>
  <c r="E19" i="5"/>
  <c r="I12" i="5"/>
  <c r="I9" i="8"/>
  <c r="E11" i="7"/>
  <c r="C37" i="9"/>
  <c r="E14" i="10"/>
  <c r="I11" i="11"/>
  <c r="I37" i="11" s="1"/>
  <c r="E19" i="2"/>
  <c r="C37" i="2"/>
  <c r="E9" i="3"/>
  <c r="E16" i="3"/>
  <c r="I18" i="4"/>
  <c r="I9" i="4"/>
  <c r="E11" i="4"/>
  <c r="E18" i="5"/>
  <c r="I9" i="6"/>
  <c r="E18" i="6"/>
  <c r="C37" i="8"/>
  <c r="I19" i="8"/>
  <c r="I18" i="7"/>
  <c r="I13" i="9"/>
  <c r="E11" i="10"/>
  <c r="C37" i="10"/>
  <c r="E12" i="9"/>
  <c r="E17" i="11"/>
  <c r="E18" i="11"/>
  <c r="E19" i="11"/>
  <c r="E15" i="10"/>
  <c r="I37" i="10" l="1"/>
  <c r="I37" i="3"/>
  <c r="B40" i="8"/>
  <c r="B40" i="11"/>
  <c r="I37" i="7"/>
  <c r="I37" i="6"/>
  <c r="B40" i="3"/>
  <c r="B40" i="4"/>
  <c r="E37" i="2"/>
  <c r="E37" i="4"/>
  <c r="B40" i="6"/>
  <c r="E37" i="7"/>
  <c r="E37" i="8"/>
  <c r="B40" i="9"/>
  <c r="I37" i="5"/>
  <c r="I37" i="9"/>
  <c r="B40" i="2"/>
  <c r="E37" i="9"/>
  <c r="E37" i="5"/>
  <c r="B40" i="5"/>
  <c r="B40" i="7"/>
  <c r="I37" i="8"/>
  <c r="E37" i="10"/>
  <c r="E37" i="6"/>
  <c r="I37" i="4"/>
  <c r="I37" i="2"/>
  <c r="E37" i="11"/>
  <c r="E37" i="3"/>
  <c r="B42" i="10" l="1"/>
  <c r="B42" i="11"/>
  <c r="B43" i="3"/>
  <c r="B42" i="9"/>
  <c r="B42" i="4"/>
  <c r="B43" i="7"/>
  <c r="B41" i="3"/>
  <c r="L9" i="3" s="1"/>
  <c r="AJ9" i="1" s="1"/>
  <c r="B43" i="6"/>
  <c r="B43" i="5"/>
  <c r="B41" i="10"/>
  <c r="L9" i="10" s="1"/>
  <c r="AJ16" i="1" s="1"/>
  <c r="B41" i="2"/>
  <c r="L9" i="2" s="1"/>
  <c r="AJ8" i="1" s="1"/>
  <c r="B43" i="8"/>
  <c r="B43" i="9"/>
  <c r="B41" i="6"/>
  <c r="L9" i="6" s="1"/>
  <c r="B42" i="6"/>
  <c r="B42" i="7"/>
  <c r="B42" i="5"/>
  <c r="B43" i="11"/>
  <c r="B43" i="2"/>
  <c r="B42" i="8"/>
  <c r="B41" i="4"/>
  <c r="L9" i="4" s="1"/>
  <c r="AJ10" i="1" s="1"/>
  <c r="B43" i="10"/>
  <c r="B41" i="8"/>
  <c r="L9" i="8" s="1"/>
  <c r="AJ14" i="1" s="1"/>
  <c r="B41" i="5"/>
  <c r="L9" i="5" s="1"/>
  <c r="AJ11" i="1" s="1"/>
  <c r="B41" i="9"/>
  <c r="L9" i="9" s="1"/>
  <c r="AJ15" i="1" s="1"/>
  <c r="B43" i="4"/>
  <c r="B41" i="7"/>
  <c r="L9" i="7" s="1"/>
  <c r="AJ13" i="1" s="1"/>
  <c r="B41" i="11"/>
  <c r="L9" i="11" s="1"/>
  <c r="AJ17" i="1" s="1"/>
  <c r="B42" i="2"/>
  <c r="B42" i="3"/>
  <c r="AJ12" i="1" l="1"/>
  <c r="L7" i="10"/>
  <c r="AH16" i="1" s="1"/>
  <c r="L7" i="2"/>
  <c r="AH8" i="1" s="1"/>
  <c r="L8" i="3"/>
  <c r="AI9" i="1" s="1"/>
  <c r="L7" i="8"/>
  <c r="L7" i="6"/>
  <c r="L8" i="6"/>
  <c r="AI12" i="1" s="1"/>
  <c r="L8" i="2"/>
  <c r="AI8" i="1" s="1"/>
  <c r="L8" i="10"/>
  <c r="AI16" i="1" s="1"/>
  <c r="L8" i="8"/>
  <c r="AI14" i="1" s="1"/>
  <c r="L7" i="7"/>
  <c r="L8" i="5"/>
  <c r="AI11" i="1" s="1"/>
  <c r="L8" i="11"/>
  <c r="AI17" i="1" s="1"/>
  <c r="L7" i="9"/>
  <c r="L7" i="4"/>
  <c r="L8" i="4"/>
  <c r="AI10" i="1" s="1"/>
  <c r="AK10" i="1" s="1"/>
  <c r="L8" i="9"/>
  <c r="AI15" i="1" s="1"/>
  <c r="L7" i="5"/>
  <c r="L7" i="11"/>
  <c r="AH17" i="1" s="1"/>
  <c r="L7" i="3"/>
  <c r="L8" i="7"/>
  <c r="AI13" i="1" s="1"/>
  <c r="AK17" i="1" l="1"/>
  <c r="AK13" i="1"/>
  <c r="AK14" i="1"/>
  <c r="AK11" i="1"/>
  <c r="AK9" i="1"/>
  <c r="AK12" i="1"/>
  <c r="AK15" i="1"/>
  <c r="AK16" i="1"/>
  <c r="AH9" i="1"/>
  <c r="AH10" i="1"/>
  <c r="AH13" i="1"/>
  <c r="AH11" i="1"/>
  <c r="AH15" i="1"/>
  <c r="AH12" i="1"/>
  <c r="AH14" i="1"/>
</calcChain>
</file>

<file path=xl/comments1.xml><?xml version="1.0" encoding="utf-8"?>
<comments xmlns="http://schemas.openxmlformats.org/spreadsheetml/2006/main">
  <authors>
    <author>Tom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In this example, the x,y signal data in column A and B, rows 8 to 263, are calculated by formula.  You can change the signal parameters in column AC, rows 2-4.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</commentList>
</comments>
</file>

<file path=xl/sharedStrings.xml><?xml version="1.0" encoding="utf-8"?>
<sst xmlns="http://schemas.openxmlformats.org/spreadsheetml/2006/main" count="434" uniqueCount="107">
  <si>
    <t>Original</t>
  </si>
  <si>
    <t>data</t>
  </si>
  <si>
    <t xml:space="preserve"> </t>
  </si>
  <si>
    <t>Tom O'Haver (toh@umd.edu), 2013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</si>
  <si>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</si>
  <si>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</si>
  <si>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</si>
  <si>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</si>
  <si>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</si>
  <si>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</si>
  <si>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</si>
  <si>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</si>
  <si>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</si>
  <si>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</si>
  <si>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Quadratic (parabola) least squares fit to the transformed data x, ln(y)</t>
  </si>
  <si>
    <t>X*Y</t>
  </si>
  <si>
    <t>X*X</t>
  </si>
  <si>
    <t>X^3</t>
  </si>
  <si>
    <t>X^4</t>
  </si>
  <si>
    <t>X^2y</t>
  </si>
  <si>
    <t>Height</t>
  </si>
  <si>
    <t>Position</t>
  </si>
  <si>
    <t>Width</t>
  </si>
  <si>
    <r>
      <t>Note: The</t>
    </r>
    <r>
      <rPr>
        <b/>
        <sz val="10"/>
        <rFont val="Arial"/>
        <family val="2"/>
      </rPr>
      <t xml:space="preserve"> if( )</t>
    </r>
    <r>
      <rPr>
        <sz val="11"/>
        <color indexed="8"/>
        <rFont val="Calibri"/>
        <family val="2"/>
      </rPr>
      <t xml:space="preserve"> functions in these equations</t>
    </r>
  </si>
  <si>
    <t xml:space="preserve">are not part of the actual numerical calculation. </t>
  </si>
  <si>
    <t>Their purpose is simply input filtering, to eliminate</t>
  </si>
  <si>
    <t>any points that don't have both X and Y values</t>
  </si>
  <si>
    <t xml:space="preserve">and to eliminate any Y values that are zero or </t>
  </si>
  <si>
    <t>negative (for which a natural log can not be calculated)</t>
  </si>
  <si>
    <t>sum</t>
  </si>
  <si>
    <t>number of points (n)</t>
  </si>
  <si>
    <t>Denominator (D)</t>
  </si>
  <si>
    <t>a</t>
  </si>
  <si>
    <r>
      <t xml:space="preserve"> (coefficient of the X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 xml:space="preserve"> term; equals zero if best-fit line is straight)</t>
    </r>
  </si>
  <si>
    <t>b</t>
  </si>
  <si>
    <t xml:space="preserve"> (coefficient of the X term, like the slope)</t>
  </si>
  <si>
    <t xml:space="preserve"> (the constant, like the intercept)</t>
  </si>
  <si>
    <t>Summary of equations:</t>
  </si>
  <si>
    <t>Cell B28</t>
  </si>
  <si>
    <t>n=number of x,y data points</t>
  </si>
  <si>
    <t>Cell B27</t>
  </si>
  <si>
    <t>sumx=Σx</t>
  </si>
  <si>
    <t>Cell C27</t>
  </si>
  <si>
    <t>sumy=Σy</t>
  </si>
  <si>
    <t>Cell D27</t>
  </si>
  <si>
    <t>sumxy=Σx*y</t>
  </si>
  <si>
    <t>Cell E27</t>
  </si>
  <si>
    <t>sumx2=Σx*x</t>
  </si>
  <si>
    <t>Cell F27</t>
  </si>
  <si>
    <t>sumx3=Σx^3</t>
  </si>
  <si>
    <t>Cell G27</t>
  </si>
  <si>
    <t>sumx3=Σx^4</t>
  </si>
  <si>
    <t>Cell H27</t>
  </si>
  <si>
    <t>sumx2y=Σ(x^2)*y</t>
  </si>
  <si>
    <t>Cell B30</t>
  </si>
  <si>
    <t>D=n*sumx2*sumx4+2*sumx*sumx2*sumx3-sumx2^3-sumx^2*sumx4-n*sumx3^2</t>
  </si>
  <si>
    <t>Cell B31</t>
  </si>
  <si>
    <t>a=(n*sumx2*sumx2y+sumx*sumx3*sumy+sumx*sumx2*sumxy-sumx2^2*sumy-sumx^2*sumx2y-n*sumx3*sumxy)/D</t>
  </si>
  <si>
    <t>Cell B32</t>
  </si>
  <si>
    <t>b=(n*sumx4*sumxy+sumx*sumx2*sumx2y+sumx2*sumx3*sumy-sumx2^2*sumxy-sumx*sumx4*sumy-n*sumx3*sumx2y)/D</t>
  </si>
  <si>
    <t>Cell B33</t>
  </si>
  <si>
    <t>c=(sumx2*sumx4*sumy+sumx2*sumx3*sumxy+sumx*sumx3*sumx2y-sumx2^2*sumx2y-sumx*sumx4*sumxy-sumx3^2*sumy)/D</t>
  </si>
  <si>
    <t>Calculated Gaussian parameters:</t>
  </si>
  <si>
    <t>Cell K7</t>
  </si>
  <si>
    <t xml:space="preserve">Height = EXP(c-a*(b/(2*a))^2) </t>
  </si>
  <si>
    <t>Cell K8</t>
  </si>
  <si>
    <t>Position = -b/(2*a)'</t>
  </si>
  <si>
    <t>Cell K9</t>
  </si>
  <si>
    <t>Width = 2.35703/(SQRT(2)*SQRT(-a))</t>
  </si>
  <si>
    <t>peaks found</t>
  </si>
  <si>
    <t># of peaks so far</t>
  </si>
  <si>
    <t>Peak #</t>
  </si>
  <si>
    <t>peak#</t>
  </si>
  <si>
    <t>match</t>
  </si>
  <si>
    <t>row #</t>
  </si>
  <si>
    <t>Peak 1</t>
  </si>
  <si>
    <t>ln(y)</t>
  </si>
  <si>
    <t>CoeffC</t>
  </si>
  <si>
    <t>Gaussian parameters calculated from coefficients a,b, and c.</t>
  </si>
  <si>
    <t>EXP(CoeffC-a*(b/(2*a))^2)</t>
  </si>
  <si>
    <t>b/(2*a)</t>
  </si>
  <si>
    <t>2.35703/(SQRT(2)*SQRT(-a))</t>
  </si>
  <si>
    <t>Peak 2</t>
  </si>
  <si>
    <t>Peak 3</t>
  </si>
  <si>
    <t>Peak 4</t>
  </si>
  <si>
    <t>Peak 5</t>
  </si>
  <si>
    <t>Peak 6</t>
  </si>
  <si>
    <t>Peak 7</t>
  </si>
  <si>
    <t>Peak 8</t>
  </si>
  <si>
    <t>Peak 9</t>
  </si>
  <si>
    <t>Peak 10</t>
  </si>
  <si>
    <t>frequency</t>
  </si>
  <si>
    <t>Sine Squared Waveform (sin(x)^2)</t>
  </si>
  <si>
    <t>amplitude</t>
  </si>
  <si>
    <t>noise</t>
  </si>
  <si>
    <t>measured peak height</t>
  </si>
  <si>
    <t>measured peak position</t>
  </si>
  <si>
    <t>measured peak width</t>
  </si>
  <si>
    <t>sum of..</t>
  </si>
  <si>
    <t>sheet</t>
  </si>
  <si>
    <t>Change the amplitude, frequency, and noise level of the waveform in this table.</t>
  </si>
  <si>
    <t>Interval between peaks</t>
  </si>
  <si>
    <t>Demonstration of peak detection and measurement of a calculated noisy Sine Squared waveform</t>
  </si>
  <si>
    <t>In this example, the x,y signal data in column A and B, rows 8 to 263, are calculated by formula.  You can change the signal parameters in column AC, rows 2-4.</t>
  </si>
  <si>
    <t>The green cells are variables that you can change.</t>
  </si>
  <si>
    <t>Coefficients  ---&gt;</t>
  </si>
  <si>
    <t>The derivative and smooth functions are defined by the 17 coefficients in row 5, columns J through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</si>
</sst>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b/>
      <sz val="14"/>
      <color indexed="17"/>
      <name val="Calibri"/>
      <family val="2"/>
    </font>
    <font>
      <b/>
      <sz val="12"/>
      <color indexed="60"/>
      <name val="Calibri"/>
      <family val="2"/>
    </font>
    <font>
      <b/>
      <sz val="11"/>
      <color rgb="FFFF0000"/>
      <name val="Calibri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4"/>
      <color rgb="FFFF0000"/>
      <name val="Times New Roman"/>
      <family val="1"/>
    </font>
    <font>
      <b/>
      <sz val="12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20" fillId="0" borderId="0" xfId="0" applyFont="1"/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1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12" fillId="10" borderId="10" xfId="36" applyBorder="1" applyAlignment="1">
      <alignment horizontal="center"/>
    </xf>
    <xf numFmtId="0" fontId="26" fillId="7" borderId="0" xfId="29" applyFont="1" applyBorder="1" applyAlignment="1">
      <alignment horizontal="center"/>
    </xf>
    <xf numFmtId="0" fontId="26" fillId="7" borderId="14" xfId="29" applyFont="1" applyBorder="1" applyAlignment="1">
      <alignment horizontal="center"/>
    </xf>
    <xf numFmtId="0" fontId="26" fillId="7" borderId="15" xfId="29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6" fillId="7" borderId="13" xfId="29" applyFont="1" applyBorder="1" applyAlignment="1">
      <alignment horizontal="center"/>
    </xf>
    <xf numFmtId="0" fontId="27" fillId="10" borderId="10" xfId="36" applyFont="1" applyBorder="1"/>
    <xf numFmtId="0" fontId="27" fillId="10" borderId="16" xfId="36" applyFont="1" applyBorder="1"/>
    <xf numFmtId="0" fontId="27" fillId="10" borderId="13" xfId="36" applyFont="1" applyBorder="1"/>
    <xf numFmtId="0" fontId="28" fillId="0" borderId="0" xfId="0" applyFont="1"/>
    <xf numFmtId="0" fontId="0" fillId="0" borderId="18" xfId="0" applyBorder="1"/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20" xfId="0" applyFont="1" applyBorder="1"/>
    <xf numFmtId="0" fontId="0" fillId="0" borderId="21" xfId="0" applyBorder="1"/>
    <xf numFmtId="0" fontId="0" fillId="0" borderId="22" xfId="0" applyFont="1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/>
    <xf numFmtId="164" fontId="0" fillId="0" borderId="0" xfId="0" applyNumberFormat="1"/>
    <xf numFmtId="2" fontId="0" fillId="0" borderId="0" xfId="0" applyNumberFormat="1" applyFont="1"/>
    <xf numFmtId="0" fontId="35" fillId="0" borderId="0" xfId="0" applyFont="1"/>
    <xf numFmtId="0" fontId="33" fillId="0" borderId="0" xfId="0" applyFont="1"/>
    <xf numFmtId="0" fontId="0" fillId="0" borderId="0" xfId="0" applyFont="1" applyBorder="1"/>
    <xf numFmtId="0" fontId="6" fillId="7" borderId="18" xfId="29" applyBorder="1" applyAlignment="1">
      <alignment horizontal="left"/>
    </xf>
    <xf numFmtId="0" fontId="6" fillId="7" borderId="19" xfId="29" applyBorder="1" applyAlignment="1">
      <alignment horizontal="left"/>
    </xf>
    <xf numFmtId="0" fontId="37" fillId="0" borderId="0" xfId="0" applyFont="1" applyAlignment="1">
      <alignment wrapText="1"/>
    </xf>
    <xf numFmtId="0" fontId="21" fillId="0" borderId="0" xfId="0" applyFont="1"/>
    <xf numFmtId="164" fontId="38" fillId="0" borderId="0" xfId="0" applyNumberFormat="1" applyFont="1"/>
    <xf numFmtId="0" fontId="38" fillId="0" borderId="0" xfId="0" applyFont="1"/>
    <xf numFmtId="165" fontId="37" fillId="0" borderId="0" xfId="0" applyNumberFormat="1" applyFont="1"/>
    <xf numFmtId="2" fontId="37" fillId="0" borderId="0" xfId="0" applyNumberFormat="1" applyFont="1"/>
    <xf numFmtId="2" fontId="37" fillId="0" borderId="0" xfId="0" applyNumberFormat="1" applyFont="1" applyAlignment="1">
      <alignment horizontal="right"/>
    </xf>
    <xf numFmtId="164" fontId="37" fillId="0" borderId="0" xfId="0" applyNumberFormat="1" applyFont="1"/>
    <xf numFmtId="0" fontId="17" fillId="0" borderId="0" xfId="0" applyFont="1" applyAlignment="1">
      <alignment horizontal="center" wrapText="1"/>
    </xf>
    <xf numFmtId="0" fontId="26" fillId="7" borderId="26" xfId="29" applyFont="1" applyBorder="1" applyAlignment="1">
      <alignment horizontal="center"/>
    </xf>
    <xf numFmtId="0" fontId="17" fillId="0" borderId="0" xfId="0" applyFont="1" applyBorder="1"/>
    <xf numFmtId="0" fontId="15" fillId="18" borderId="0" xfId="0" applyFont="1" applyFill="1" applyBorder="1" applyAlignment="1">
      <alignment horizontal="right"/>
    </xf>
    <xf numFmtId="0" fontId="6" fillId="19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39" fillId="0" borderId="0" xfId="0" applyFont="1" applyAlignment="1">
      <alignment wrapText="1"/>
    </xf>
    <xf numFmtId="0" fontId="21" fillId="0" borderId="17" xfId="0" applyFont="1" applyBorder="1"/>
    <xf numFmtId="0" fontId="21" fillId="0" borderId="18" xfId="0" applyFont="1" applyBorder="1"/>
    <xf numFmtId="0" fontId="0" fillId="0" borderId="19" xfId="0" applyBorder="1"/>
    <xf numFmtId="0" fontId="40" fillId="0" borderId="0" xfId="0" applyFont="1"/>
    <xf numFmtId="0" fontId="41" fillId="0" borderId="0" xfId="0" applyFont="1" applyAlignment="1">
      <alignment vertical="top"/>
    </xf>
    <xf numFmtId="0" fontId="41" fillId="0" borderId="0" xfId="0" applyFont="1"/>
    <xf numFmtId="0" fontId="6" fillId="0" borderId="0" xfId="29" applyFill="1"/>
    <xf numFmtId="0" fontId="6" fillId="0" borderId="0" xfId="29" applyFill="1" applyAlignment="1">
      <alignment horizontal="right" vertic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data</a:t>
            </a:r>
          </a:p>
        </c:rich>
      </c:tx>
      <c:layout>
        <c:manualLayout>
          <c:xMode val="edge"/>
          <c:yMode val="edge"/>
          <c:x val="0.43854827424922405"/>
          <c:y val="5.277979217175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13902897603393E-2"/>
          <c:y val="0.22500771866891547"/>
          <c:w val="0.8907389975692459"/>
          <c:h val="0.5916869639071481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Sheet1!$B$8:$B$298</c:f>
              <c:numCache>
                <c:formatCode>General</c:formatCode>
                <c:ptCount val="291"/>
                <c:pt idx="0">
                  <c:v>4.3604291077196103E-4</c:v>
                </c:pt>
                <c:pt idx="1">
                  <c:v>5.5366332378746899E-2</c:v>
                </c:pt>
                <c:pt idx="2">
                  <c:v>5.0073821786796917E-2</c:v>
                </c:pt>
                <c:pt idx="3">
                  <c:v>2.4545407695737612E-2</c:v>
                </c:pt>
                <c:pt idx="4">
                  <c:v>-2.0102339486929979E-2</c:v>
                </c:pt>
                <c:pt idx="5">
                  <c:v>-2.5419874725412652E-2</c:v>
                </c:pt>
                <c:pt idx="6">
                  <c:v>2.8993148768663424E-2</c:v>
                </c:pt>
                <c:pt idx="7">
                  <c:v>2.3432783866200027E-2</c:v>
                </c:pt>
                <c:pt idx="8">
                  <c:v>0.10560485273006953</c:v>
                </c:pt>
                <c:pt idx="9">
                  <c:v>3.685467129446697E-2</c:v>
                </c:pt>
                <c:pt idx="10">
                  <c:v>-3.4421849889303191E-2</c:v>
                </c:pt>
                <c:pt idx="11">
                  <c:v>-4.9955049120913697E-2</c:v>
                </c:pt>
                <c:pt idx="12">
                  <c:v>6.4729303357441453E-2</c:v>
                </c:pt>
                <c:pt idx="13">
                  <c:v>3.9953883263699232E-2</c:v>
                </c:pt>
                <c:pt idx="14">
                  <c:v>0.13069936348417407</c:v>
                </c:pt>
                <c:pt idx="15">
                  <c:v>-1.2381082447370018E-3</c:v>
                </c:pt>
                <c:pt idx="16">
                  <c:v>8.9589923757826158E-3</c:v>
                </c:pt>
                <c:pt idx="17">
                  <c:v>7.0944737797166632E-2</c:v>
                </c:pt>
                <c:pt idx="18">
                  <c:v>8.0667070631643356E-2</c:v>
                </c:pt>
                <c:pt idx="19">
                  <c:v>-1.8500987288207816E-3</c:v>
                </c:pt>
                <c:pt idx="20">
                  <c:v>-7.9709512119737494E-2</c:v>
                </c:pt>
                <c:pt idx="21">
                  <c:v>-1.6395642060912707E-2</c:v>
                </c:pt>
                <c:pt idx="22">
                  <c:v>-0.12046831290864611</c:v>
                </c:pt>
                <c:pt idx="23">
                  <c:v>1.8236055865427404E-2</c:v>
                </c:pt>
                <c:pt idx="24">
                  <c:v>-1.2916463300975012E-2</c:v>
                </c:pt>
                <c:pt idx="25">
                  <c:v>-6.6651196793610548E-2</c:v>
                </c:pt>
                <c:pt idx="26">
                  <c:v>-6.5175552939909067E-3</c:v>
                </c:pt>
                <c:pt idx="27">
                  <c:v>3.9526989455144325E-3</c:v>
                </c:pt>
                <c:pt idx="28">
                  <c:v>-5.8365228365388239E-2</c:v>
                </c:pt>
                <c:pt idx="29">
                  <c:v>2.1576910622134817E-2</c:v>
                </c:pt>
                <c:pt idx="30">
                  <c:v>2.7572600663988145E-2</c:v>
                </c:pt>
                <c:pt idx="31">
                  <c:v>-5.3514767725488868E-2</c:v>
                </c:pt>
                <c:pt idx="32">
                  <c:v>-2.7429385027858601E-2</c:v>
                </c:pt>
                <c:pt idx="33">
                  <c:v>-0.13876901364193017</c:v>
                </c:pt>
                <c:pt idx="34">
                  <c:v>3.8119802953839266E-2</c:v>
                </c:pt>
                <c:pt idx="35">
                  <c:v>2.3095338344717E-3</c:v>
                </c:pt>
                <c:pt idx="36">
                  <c:v>-2.0171285803182261E-2</c:v>
                </c:pt>
                <c:pt idx="37">
                  <c:v>0.11222566384785311</c:v>
                </c:pt>
                <c:pt idx="38">
                  <c:v>4.5989027255909226E-2</c:v>
                </c:pt>
                <c:pt idx="39">
                  <c:v>-6.7301321155680063E-2</c:v>
                </c:pt>
                <c:pt idx="40">
                  <c:v>1.616335015050353E-2</c:v>
                </c:pt>
                <c:pt idx="41">
                  <c:v>1.1447180370196442E-2</c:v>
                </c:pt>
                <c:pt idx="42">
                  <c:v>-7.6200180621492461E-2</c:v>
                </c:pt>
                <c:pt idx="43">
                  <c:v>7.3611029454732149E-2</c:v>
                </c:pt>
                <c:pt idx="44">
                  <c:v>3.4375116843952051E-2</c:v>
                </c:pt>
                <c:pt idx="45">
                  <c:v>1.1437429722097037E-2</c:v>
                </c:pt>
                <c:pt idx="46">
                  <c:v>-0.1108968251950596</c:v>
                </c:pt>
                <c:pt idx="47">
                  <c:v>2.3644535275494961E-2</c:v>
                </c:pt>
                <c:pt idx="48">
                  <c:v>-3.7258001297982644E-2</c:v>
                </c:pt>
                <c:pt idx="49">
                  <c:v>-1.9214869173636309E-2</c:v>
                </c:pt>
                <c:pt idx="50">
                  <c:v>4.8419348573630595E-2</c:v>
                </c:pt>
                <c:pt idx="51">
                  <c:v>-4.1633979771210118E-2</c:v>
                </c:pt>
                <c:pt idx="52">
                  <c:v>-1.0841519574114611E-3</c:v>
                </c:pt>
                <c:pt idx="53">
                  <c:v>2.7858478172663383E-2</c:v>
                </c:pt>
                <c:pt idx="54">
                  <c:v>8.369146751600498E-2</c:v>
                </c:pt>
                <c:pt idx="55">
                  <c:v>1.4430353369001437E-2</c:v>
                </c:pt>
                <c:pt idx="56">
                  <c:v>-2.1426855896617039E-2</c:v>
                </c:pt>
                <c:pt idx="57">
                  <c:v>5.1824216146644765E-2</c:v>
                </c:pt>
                <c:pt idx="58">
                  <c:v>-3.8809080506026386E-3</c:v>
                </c:pt>
                <c:pt idx="59">
                  <c:v>3.5344085207867859E-2</c:v>
                </c:pt>
                <c:pt idx="60">
                  <c:v>-1.3010013512943543E-2</c:v>
                </c:pt>
                <c:pt idx="61">
                  <c:v>7.5020066605563929E-3</c:v>
                </c:pt>
                <c:pt idx="62">
                  <c:v>3.4114906400119951E-2</c:v>
                </c:pt>
                <c:pt idx="63">
                  <c:v>-0.1003750395189794</c:v>
                </c:pt>
                <c:pt idx="64">
                  <c:v>3.7696806057348223E-2</c:v>
                </c:pt>
                <c:pt idx="65">
                  <c:v>2.8712347468882293E-2</c:v>
                </c:pt>
                <c:pt idx="66">
                  <c:v>7.3054607838706431E-2</c:v>
                </c:pt>
                <c:pt idx="67">
                  <c:v>2.1801289509717284E-2</c:v>
                </c:pt>
                <c:pt idx="68">
                  <c:v>8.0988408945972867E-2</c:v>
                </c:pt>
                <c:pt idx="69">
                  <c:v>8.2370135305912792E-2</c:v>
                </c:pt>
                <c:pt idx="70">
                  <c:v>2.2247588483452953E-2</c:v>
                </c:pt>
                <c:pt idx="71">
                  <c:v>-4.7826479902069924E-2</c:v>
                </c:pt>
                <c:pt idx="72">
                  <c:v>-1.4069411069309645E-2</c:v>
                </c:pt>
                <c:pt idx="73">
                  <c:v>-5.8087046140290137E-2</c:v>
                </c:pt>
                <c:pt idx="74">
                  <c:v>4.9615885704907783E-2</c:v>
                </c:pt>
                <c:pt idx="75">
                  <c:v>-3.3790250553780488E-2</c:v>
                </c:pt>
                <c:pt idx="76">
                  <c:v>-7.1406817503146484E-3</c:v>
                </c:pt>
                <c:pt idx="77">
                  <c:v>-1.6751085172694812E-2</c:v>
                </c:pt>
                <c:pt idx="78">
                  <c:v>2.714950226022932E-2</c:v>
                </c:pt>
                <c:pt idx="79">
                  <c:v>1.9861776502743091E-2</c:v>
                </c:pt>
                <c:pt idx="80">
                  <c:v>-1.1568258818444088E-2</c:v>
                </c:pt>
                <c:pt idx="81">
                  <c:v>5.4634335999462019E-2</c:v>
                </c:pt>
                <c:pt idx="82">
                  <c:v>-1.7878484768871796E-2</c:v>
                </c:pt>
                <c:pt idx="83">
                  <c:v>-7.110661953533394E-2</c:v>
                </c:pt>
                <c:pt idx="84">
                  <c:v>-1.5063950222925582E-2</c:v>
                </c:pt>
                <c:pt idx="85">
                  <c:v>1.4949201532364299E-2</c:v>
                </c:pt>
                <c:pt idx="86">
                  <c:v>-2.8325931152804865E-2</c:v>
                </c:pt>
                <c:pt idx="87">
                  <c:v>4.3540612152046347E-2</c:v>
                </c:pt>
                <c:pt idx="88">
                  <c:v>-6.0956384913465403E-2</c:v>
                </c:pt>
                <c:pt idx="89">
                  <c:v>-8.7032091481685822E-2</c:v>
                </c:pt>
                <c:pt idx="90">
                  <c:v>-2.2765343766983793E-2</c:v>
                </c:pt>
                <c:pt idx="91">
                  <c:v>-6.3707903698314999E-2</c:v>
                </c:pt>
                <c:pt idx="92">
                  <c:v>-0.1103483399030997</c:v>
                </c:pt>
                <c:pt idx="93">
                  <c:v>0.37543786738699547</c:v>
                </c:pt>
                <c:pt idx="94">
                  <c:v>0.16038499562137054</c:v>
                </c:pt>
                <c:pt idx="95">
                  <c:v>0.1703531882322179</c:v>
                </c:pt>
                <c:pt idx="96">
                  <c:v>1.6245825730308583E-3</c:v>
                </c:pt>
                <c:pt idx="97">
                  <c:v>2.3443017262802717E-2</c:v>
                </c:pt>
                <c:pt idx="98">
                  <c:v>-6.2249536293834187E-3</c:v>
                </c:pt>
                <c:pt idx="99">
                  <c:v>-1.5795955341835477E-3</c:v>
                </c:pt>
                <c:pt idx="100">
                  <c:v>0.18411500961152849</c:v>
                </c:pt>
                <c:pt idx="101">
                  <c:v>0.387421973823252</c:v>
                </c:pt>
                <c:pt idx="102">
                  <c:v>0.55239868507782586</c:v>
                </c:pt>
                <c:pt idx="103">
                  <c:v>0.59000828447920894</c:v>
                </c:pt>
                <c:pt idx="104">
                  <c:v>0.85806909853438296</c:v>
                </c:pt>
                <c:pt idx="105">
                  <c:v>0.91075630356522785</c:v>
                </c:pt>
                <c:pt idx="106">
                  <c:v>0.91530097171516012</c:v>
                </c:pt>
                <c:pt idx="107">
                  <c:v>0.99619136377523754</c:v>
                </c:pt>
                <c:pt idx="108">
                  <c:v>0.96465495625398379</c:v>
                </c:pt>
                <c:pt idx="109">
                  <c:v>0.93026657348012276</c:v>
                </c:pt>
                <c:pt idx="110">
                  <c:v>0.80983783290143574</c:v>
                </c:pt>
                <c:pt idx="111">
                  <c:v>0.62312621596513362</c:v>
                </c:pt>
                <c:pt idx="112">
                  <c:v>0.39977187859135921</c:v>
                </c:pt>
                <c:pt idx="113">
                  <c:v>0.33534782260523166</c:v>
                </c:pt>
                <c:pt idx="114">
                  <c:v>0.23873744233092486</c:v>
                </c:pt>
                <c:pt idx="115">
                  <c:v>5.9858751889925829E-2</c:v>
                </c:pt>
                <c:pt idx="116">
                  <c:v>6.5124201644928228E-2</c:v>
                </c:pt>
                <c:pt idx="117">
                  <c:v>8.0480240122655602E-2</c:v>
                </c:pt>
                <c:pt idx="118">
                  <c:v>3.1660878712754012E-2</c:v>
                </c:pt>
                <c:pt idx="119">
                  <c:v>0.21101029768411445</c:v>
                </c:pt>
                <c:pt idx="120">
                  <c:v>0.11633297835221409</c:v>
                </c:pt>
                <c:pt idx="121">
                  <c:v>0.33625243734664589</c:v>
                </c:pt>
                <c:pt idx="122">
                  <c:v>0.6098360916850476</c:v>
                </c:pt>
                <c:pt idx="123">
                  <c:v>0.69897074148450034</c:v>
                </c:pt>
                <c:pt idx="124">
                  <c:v>0.8800479112377243</c:v>
                </c:pt>
                <c:pt idx="125">
                  <c:v>0.88343316322510534</c:v>
                </c:pt>
                <c:pt idx="126">
                  <c:v>1.009317411037256</c:v>
                </c:pt>
                <c:pt idx="127">
                  <c:v>1.022653516563476</c:v>
                </c:pt>
                <c:pt idx="128">
                  <c:v>0.90264124669397339</c:v>
                </c:pt>
                <c:pt idx="129">
                  <c:v>0.91800975943603935</c:v>
                </c:pt>
                <c:pt idx="130">
                  <c:v>0.79980554166157325</c:v>
                </c:pt>
                <c:pt idx="131">
                  <c:v>0.54923997389885593</c:v>
                </c:pt>
                <c:pt idx="132">
                  <c:v>0.39560596725436831</c:v>
                </c:pt>
                <c:pt idx="133">
                  <c:v>0.27312566417057366</c:v>
                </c:pt>
                <c:pt idx="134">
                  <c:v>9.1350128151029303E-2</c:v>
                </c:pt>
                <c:pt idx="135">
                  <c:v>-2.2673063652792605E-2</c:v>
                </c:pt>
                <c:pt idx="136">
                  <c:v>-3.0044986640751264E-2</c:v>
                </c:pt>
                <c:pt idx="137">
                  <c:v>-0.12918427819687603</c:v>
                </c:pt>
                <c:pt idx="138">
                  <c:v>8.5449917760319377E-2</c:v>
                </c:pt>
                <c:pt idx="139">
                  <c:v>5.0912471886618696E-2</c:v>
                </c:pt>
                <c:pt idx="140">
                  <c:v>0.20659417859121854</c:v>
                </c:pt>
                <c:pt idx="141">
                  <c:v>0.49117825602451815</c:v>
                </c:pt>
                <c:pt idx="142">
                  <c:v>0.6056608357729274</c:v>
                </c:pt>
                <c:pt idx="143">
                  <c:v>0.73129288733425823</c:v>
                </c:pt>
                <c:pt idx="144">
                  <c:v>0.89123650882873273</c:v>
                </c:pt>
                <c:pt idx="145">
                  <c:v>1.0253147428886533</c:v>
                </c:pt>
                <c:pt idx="146">
                  <c:v>0.96092432538036354</c:v>
                </c:pt>
                <c:pt idx="147">
                  <c:v>0.90070873531643059</c:v>
                </c:pt>
                <c:pt idx="148">
                  <c:v>0.82372068326868997</c:v>
                </c:pt>
                <c:pt idx="149">
                  <c:v>0.87590439264596187</c:v>
                </c:pt>
                <c:pt idx="150">
                  <c:v>0.72185912386112427</c:v>
                </c:pt>
                <c:pt idx="151">
                  <c:v>0.50236199088136069</c:v>
                </c:pt>
                <c:pt idx="152">
                  <c:v>0.39495484234459699</c:v>
                </c:pt>
                <c:pt idx="153">
                  <c:v>0.15988937115543528</c:v>
                </c:pt>
                <c:pt idx="154">
                  <c:v>0.18461420161760911</c:v>
                </c:pt>
                <c:pt idx="155">
                  <c:v>-7.2496981259346331E-3</c:v>
                </c:pt>
                <c:pt idx="156">
                  <c:v>-4.4751827493867212E-2</c:v>
                </c:pt>
                <c:pt idx="157">
                  <c:v>3.9809151292202277E-2</c:v>
                </c:pt>
                <c:pt idx="158">
                  <c:v>0.20449575456203911</c:v>
                </c:pt>
                <c:pt idx="159">
                  <c:v>0.21511958710513671</c:v>
                </c:pt>
                <c:pt idx="160">
                  <c:v>0.28770184190978376</c:v>
                </c:pt>
                <c:pt idx="161">
                  <c:v>0.43486915472521853</c:v>
                </c:pt>
                <c:pt idx="162">
                  <c:v>0.58729406512556892</c:v>
                </c:pt>
                <c:pt idx="163">
                  <c:v>0.71092648083710075</c:v>
                </c:pt>
                <c:pt idx="164">
                  <c:v>0.92467157062554906</c:v>
                </c:pt>
                <c:pt idx="165">
                  <c:v>0.92612780730159472</c:v>
                </c:pt>
                <c:pt idx="166">
                  <c:v>1.0091495123143848</c:v>
                </c:pt>
                <c:pt idx="167">
                  <c:v>1.040250785354162</c:v>
                </c:pt>
                <c:pt idx="168">
                  <c:v>0.85570745004422966</c:v>
                </c:pt>
                <c:pt idx="169">
                  <c:v>0.76280558767703355</c:v>
                </c:pt>
                <c:pt idx="170">
                  <c:v>0.54397287665424943</c:v>
                </c:pt>
                <c:pt idx="171">
                  <c:v>0.51104622040568193</c:v>
                </c:pt>
                <c:pt idx="172">
                  <c:v>0.38074116071813774</c:v>
                </c:pt>
                <c:pt idx="173">
                  <c:v>0.23779833455846372</c:v>
                </c:pt>
                <c:pt idx="174">
                  <c:v>4.613734376128515E-2</c:v>
                </c:pt>
                <c:pt idx="175">
                  <c:v>3.9943793136680034E-2</c:v>
                </c:pt>
                <c:pt idx="176">
                  <c:v>4.2957052855226146E-3</c:v>
                </c:pt>
                <c:pt idx="177">
                  <c:v>-7.668928878357073E-3</c:v>
                </c:pt>
                <c:pt idx="178">
                  <c:v>0.15384693252835505</c:v>
                </c:pt>
                <c:pt idx="179">
                  <c:v>0.26211315526149459</c:v>
                </c:pt>
                <c:pt idx="180">
                  <c:v>0.42597975393950799</c:v>
                </c:pt>
                <c:pt idx="181">
                  <c:v>0.65402420818928819</c:v>
                </c:pt>
                <c:pt idx="182">
                  <c:v>0.61460068505624044</c:v>
                </c:pt>
                <c:pt idx="183">
                  <c:v>0.87320504506126362</c:v>
                </c:pt>
                <c:pt idx="184">
                  <c:v>0.91462434190700936</c:v>
                </c:pt>
                <c:pt idx="185">
                  <c:v>1.0219463890721308</c:v>
                </c:pt>
                <c:pt idx="186">
                  <c:v>0.97409102639355583</c:v>
                </c:pt>
                <c:pt idx="187">
                  <c:v>0.8787957126095437</c:v>
                </c:pt>
                <c:pt idx="188">
                  <c:v>0.914136833428013</c:v>
                </c:pt>
                <c:pt idx="189">
                  <c:v>0.70644846859206645</c:v>
                </c:pt>
                <c:pt idx="190">
                  <c:v>0.702642755264685</c:v>
                </c:pt>
                <c:pt idx="191">
                  <c:v>0.44607695488033311</c:v>
                </c:pt>
                <c:pt idx="192">
                  <c:v>0.31951299193687477</c:v>
                </c:pt>
                <c:pt idx="193">
                  <c:v>0.19356177250441753</c:v>
                </c:pt>
                <c:pt idx="194">
                  <c:v>3.672934701142333E-2</c:v>
                </c:pt>
                <c:pt idx="195">
                  <c:v>-1.5782384192603256E-2</c:v>
                </c:pt>
                <c:pt idx="196">
                  <c:v>1.9767076346008886E-3</c:v>
                </c:pt>
                <c:pt idx="197">
                  <c:v>7.3792955539467839E-2</c:v>
                </c:pt>
                <c:pt idx="198">
                  <c:v>0.15333605016991864</c:v>
                </c:pt>
                <c:pt idx="199">
                  <c:v>0.37071743772459298</c:v>
                </c:pt>
                <c:pt idx="200">
                  <c:v>0.54568092652159073</c:v>
                </c:pt>
                <c:pt idx="201">
                  <c:v>0.61602153779819091</c:v>
                </c:pt>
                <c:pt idx="202">
                  <c:v>0.75221395982269668</c:v>
                </c:pt>
                <c:pt idx="203">
                  <c:v>0.91798825268152173</c:v>
                </c:pt>
                <c:pt idx="204">
                  <c:v>1.0407673384171525</c:v>
                </c:pt>
                <c:pt idx="205">
                  <c:v>0.96264002433438689</c:v>
                </c:pt>
                <c:pt idx="206">
                  <c:v>0.97249783939872436</c:v>
                </c:pt>
                <c:pt idx="207">
                  <c:v>0.91496116174973519</c:v>
                </c:pt>
                <c:pt idx="208">
                  <c:v>0.83017033781941207</c:v>
                </c:pt>
                <c:pt idx="209">
                  <c:v>0.64057858546369129</c:v>
                </c:pt>
                <c:pt idx="210">
                  <c:v>0.53435466505253071</c:v>
                </c:pt>
                <c:pt idx="211">
                  <c:v>0.34687108043505877</c:v>
                </c:pt>
                <c:pt idx="212">
                  <c:v>0.2023684715330252</c:v>
                </c:pt>
                <c:pt idx="213">
                  <c:v>0.14873676352456405</c:v>
                </c:pt>
                <c:pt idx="214">
                  <c:v>-6.0838790891175956E-3</c:v>
                </c:pt>
                <c:pt idx="215">
                  <c:v>2.9440759429458591E-2</c:v>
                </c:pt>
                <c:pt idx="216">
                  <c:v>-2.6560628628960373E-2</c:v>
                </c:pt>
                <c:pt idx="217">
                  <c:v>0.16433560615534773</c:v>
                </c:pt>
                <c:pt idx="218">
                  <c:v>0.28876292302354412</c:v>
                </c:pt>
                <c:pt idx="219">
                  <c:v>0.46224489953795334</c:v>
                </c:pt>
                <c:pt idx="220">
                  <c:v>0.52167781728762264</c:v>
                </c:pt>
                <c:pt idx="221">
                  <c:v>0.70283015183021502</c:v>
                </c:pt>
                <c:pt idx="222">
                  <c:v>0.77828231576968931</c:v>
                </c:pt>
                <c:pt idx="223">
                  <c:v>1.0242507931587879</c:v>
                </c:pt>
                <c:pt idx="224">
                  <c:v>0.99076150480306135</c:v>
                </c:pt>
                <c:pt idx="225">
                  <c:v>1.0267510341175499</c:v>
                </c:pt>
                <c:pt idx="226">
                  <c:v>0.93218105014204167</c:v>
                </c:pt>
                <c:pt idx="227">
                  <c:v>0.91060540416698132</c:v>
                </c:pt>
                <c:pt idx="228">
                  <c:v>0.75679629993802722</c:v>
                </c:pt>
                <c:pt idx="229">
                  <c:v>0.71010425939377342</c:v>
                </c:pt>
                <c:pt idx="230">
                  <c:v>0.39906114585788488</c:v>
                </c:pt>
                <c:pt idx="231">
                  <c:v>0.24660575873427498</c:v>
                </c:pt>
                <c:pt idx="232">
                  <c:v>9.8228651141476261E-2</c:v>
                </c:pt>
                <c:pt idx="233">
                  <c:v>8.0909056256373874E-2</c:v>
                </c:pt>
                <c:pt idx="234">
                  <c:v>8.8602539760888853E-3</c:v>
                </c:pt>
                <c:pt idx="235">
                  <c:v>-3.8064731631352544E-2</c:v>
                </c:pt>
                <c:pt idx="236">
                  <c:v>0.12026338955153509</c:v>
                </c:pt>
                <c:pt idx="237">
                  <c:v>0.18595218595539353</c:v>
                </c:pt>
                <c:pt idx="238">
                  <c:v>0.29781845492262898</c:v>
                </c:pt>
                <c:pt idx="239">
                  <c:v>0.32530728699187283</c:v>
                </c:pt>
                <c:pt idx="240">
                  <c:v>0.58319713786417493</c:v>
                </c:pt>
                <c:pt idx="241">
                  <c:v>0.85134162120517431</c:v>
                </c:pt>
                <c:pt idx="242">
                  <c:v>0.78098046971923563</c:v>
                </c:pt>
                <c:pt idx="243">
                  <c:v>0.93881876954944488</c:v>
                </c:pt>
                <c:pt idx="244">
                  <c:v>0.95413107998277058</c:v>
                </c:pt>
                <c:pt idx="245">
                  <c:v>0.99761905899390402</c:v>
                </c:pt>
                <c:pt idx="246">
                  <c:v>0.90853988100978178</c:v>
                </c:pt>
                <c:pt idx="247">
                  <c:v>0.81539056092189721</c:v>
                </c:pt>
                <c:pt idx="248">
                  <c:v>0.76225358398451437</c:v>
                </c:pt>
                <c:pt idx="249">
                  <c:v>0.49850413471751326</c:v>
                </c:pt>
                <c:pt idx="250">
                  <c:v>0.4050264564631143</c:v>
                </c:pt>
                <c:pt idx="251">
                  <c:v>0.10621785034979606</c:v>
                </c:pt>
                <c:pt idx="252">
                  <c:v>4.7327180126075882E-2</c:v>
                </c:pt>
                <c:pt idx="253">
                  <c:v>7.2281876298244896E-2</c:v>
                </c:pt>
                <c:pt idx="254">
                  <c:v>0.10665278876715907</c:v>
                </c:pt>
                <c:pt idx="255">
                  <c:v>4.0477814206971129E-2</c:v>
                </c:pt>
                <c:pt idx="256">
                  <c:v>2.0807849477540816E-2</c:v>
                </c:pt>
                <c:pt idx="257">
                  <c:v>8.8195775324155054E-2</c:v>
                </c:pt>
                <c:pt idx="258">
                  <c:v>0.41725090883777255</c:v>
                </c:pt>
                <c:pt idx="259">
                  <c:v>0.4175528654290997</c:v>
                </c:pt>
                <c:pt idx="260">
                  <c:v>0.59175639072312924</c:v>
                </c:pt>
                <c:pt idx="261">
                  <c:v>0.73362728589314374</c:v>
                </c:pt>
                <c:pt idx="262">
                  <c:v>0.85355325774894364</c:v>
                </c:pt>
                <c:pt idx="263">
                  <c:v>0.92683260261393197</c:v>
                </c:pt>
                <c:pt idx="264">
                  <c:v>0.96417700203349666</c:v>
                </c:pt>
                <c:pt idx="265">
                  <c:v>0.94183301081390391</c:v>
                </c:pt>
                <c:pt idx="266">
                  <c:v>0.89554402642031672</c:v>
                </c:pt>
                <c:pt idx="267">
                  <c:v>0.81211189720052102</c:v>
                </c:pt>
                <c:pt idx="268">
                  <c:v>0.68440197299432948</c:v>
                </c:pt>
                <c:pt idx="269">
                  <c:v>0.46234443492439758</c:v>
                </c:pt>
                <c:pt idx="270">
                  <c:v>0.20480157038089</c:v>
                </c:pt>
                <c:pt idx="271">
                  <c:v>0.17495564562309382</c:v>
                </c:pt>
                <c:pt idx="272">
                  <c:v>0.12985401623510326</c:v>
                </c:pt>
                <c:pt idx="273">
                  <c:v>4.6536562142582866E-2</c:v>
                </c:pt>
                <c:pt idx="274">
                  <c:v>-5.2468569834837907E-2</c:v>
                </c:pt>
                <c:pt idx="275">
                  <c:v>4.7657762434526754E-2</c:v>
                </c:pt>
                <c:pt idx="276">
                  <c:v>4.3123982222647961E-2</c:v>
                </c:pt>
                <c:pt idx="277">
                  <c:v>0.21385719839219225</c:v>
                </c:pt>
                <c:pt idx="278">
                  <c:v>0.35931174687443385</c:v>
                </c:pt>
                <c:pt idx="279">
                  <c:v>0.59623379367555895</c:v>
                </c:pt>
                <c:pt idx="280">
                  <c:v>0.59635329731041486</c:v>
                </c:pt>
                <c:pt idx="281">
                  <c:v>0.95469382014883908</c:v>
                </c:pt>
                <c:pt idx="282">
                  <c:v>0.95083593486936946</c:v>
                </c:pt>
                <c:pt idx="283">
                  <c:v>0.88485688492857861</c:v>
                </c:pt>
                <c:pt idx="284">
                  <c:v>1.0288935163326827</c:v>
                </c:pt>
                <c:pt idx="285">
                  <c:v>0.92113046512163788</c:v>
                </c:pt>
                <c:pt idx="286">
                  <c:v>0.83202826347069281</c:v>
                </c:pt>
                <c:pt idx="287">
                  <c:v>0.77371095461994299</c:v>
                </c:pt>
                <c:pt idx="288">
                  <c:v>0.63490459341859085</c:v>
                </c:pt>
                <c:pt idx="289">
                  <c:v>0.3956930152840325</c:v>
                </c:pt>
                <c:pt idx="290">
                  <c:v>0.26079894200634424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3499776"/>
        <c:axId val="-213181808"/>
      </c:scatterChart>
      <c:valAx>
        <c:axId val="-12349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181808"/>
        <c:crossesAt val="0"/>
        <c:crossBetween val="midCat"/>
      </c:valAx>
      <c:valAx>
        <c:axId val="-2131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49977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Smoothed</a:t>
            </a:r>
            <a:r>
              <a:rPr lang="en-US" baseline="0"/>
              <a:t> F</a:t>
            </a:r>
            <a:r>
              <a:rPr lang="en-US"/>
              <a:t>irst Derivative</a:t>
            </a:r>
          </a:p>
        </c:rich>
      </c:tx>
      <c:layout>
        <c:manualLayout>
          <c:xMode val="edge"/>
          <c:yMode val="edge"/>
          <c:x val="0.40668175275744489"/>
          <c:y val="3.315041141329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15"/>
          <c:w val="0.87370854814426457"/>
          <c:h val="0.678363286792873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Sheet1!$D$8:$D$298</c:f>
              <c:numCache>
                <c:formatCode>General</c:formatCode>
                <c:ptCount val="2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0.35978944840195548</c:v>
                </c:pt>
                <c:pt idx="9">
                  <c:v>0.48273920416154437</c:v>
                </c:pt>
                <c:pt idx="10">
                  <c:v>0.41849530106135557</c:v>
                </c:pt>
                <c:pt idx="11">
                  <c:v>0.21457629687029081</c:v>
                </c:pt>
                <c:pt idx="12">
                  <c:v>0.16517328461566755</c:v>
                </c:pt>
                <c:pt idx="13">
                  <c:v>0.30452762319982191</c:v>
                </c:pt>
                <c:pt idx="14">
                  <c:v>0.1835793895967959</c:v>
                </c:pt>
                <c:pt idx="15">
                  <c:v>-6.1889172052541574E-2</c:v>
                </c:pt>
                <c:pt idx="16">
                  <c:v>-0.80246365240811646</c:v>
                </c:pt>
                <c:pt idx="17">
                  <c:v>-1.2053512696480697</c:v>
                </c:pt>
                <c:pt idx="18">
                  <c:v>-1.5207201680484839</c:v>
                </c:pt>
                <c:pt idx="19">
                  <c:v>-1.2895002423502346</c:v>
                </c:pt>
                <c:pt idx="20">
                  <c:v>-1.1331172821178697</c:v>
                </c:pt>
                <c:pt idx="21">
                  <c:v>-0.86776886039019363</c:v>
                </c:pt>
                <c:pt idx="22">
                  <c:v>-0.71054856037033964</c:v>
                </c:pt>
                <c:pt idx="23">
                  <c:v>-0.26600475002430241</c:v>
                </c:pt>
                <c:pt idx="24">
                  <c:v>0.25352850872450733</c:v>
                </c:pt>
                <c:pt idx="25">
                  <c:v>0.53454865888696268</c:v>
                </c:pt>
                <c:pt idx="26">
                  <c:v>0.5750954613609871</c:v>
                </c:pt>
                <c:pt idx="27">
                  <c:v>-6.5575202283547074E-3</c:v>
                </c:pt>
                <c:pt idx="28">
                  <c:v>-8.6676852907692892E-2</c:v>
                </c:pt>
                <c:pt idx="29">
                  <c:v>-0.25894810620498027</c:v>
                </c:pt>
                <c:pt idx="30">
                  <c:v>-7.0463149563745248E-2</c:v>
                </c:pt>
                <c:pt idx="31">
                  <c:v>0.22398112904888806</c:v>
                </c:pt>
                <c:pt idx="32">
                  <c:v>0.46064585835591182</c:v>
                </c:pt>
                <c:pt idx="33">
                  <c:v>0.56711587126448437</c:v>
                </c:pt>
                <c:pt idx="34">
                  <c:v>0.60890420871180373</c:v>
                </c:pt>
                <c:pt idx="35">
                  <c:v>0.5543200773087531</c:v>
                </c:pt>
                <c:pt idx="36">
                  <c:v>0.50176887850581475</c:v>
                </c:pt>
                <c:pt idx="37">
                  <c:v>0.56987322829682763</c:v>
                </c:pt>
                <c:pt idx="38">
                  <c:v>0.22402442524329402</c:v>
                </c:pt>
                <c:pt idx="39">
                  <c:v>0.17491548236378493</c:v>
                </c:pt>
                <c:pt idx="40">
                  <c:v>-0.33393777545467418</c:v>
                </c:pt>
                <c:pt idx="41">
                  <c:v>-0.47804011258365281</c:v>
                </c:pt>
                <c:pt idx="42">
                  <c:v>-0.59265659140578641</c:v>
                </c:pt>
                <c:pt idx="43">
                  <c:v>-0.41946345584739808</c:v>
                </c:pt>
                <c:pt idx="44">
                  <c:v>-0.15954023137624451</c:v>
                </c:pt>
                <c:pt idx="45">
                  <c:v>-0.1029239125639665</c:v>
                </c:pt>
                <c:pt idx="46">
                  <c:v>-0.10479719447513428</c:v>
                </c:pt>
                <c:pt idx="47">
                  <c:v>-0.1483424340119463</c:v>
                </c:pt>
                <c:pt idx="48">
                  <c:v>0.15724728183166217</c:v>
                </c:pt>
                <c:pt idx="49">
                  <c:v>0.37983023313811026</c:v>
                </c:pt>
                <c:pt idx="50">
                  <c:v>0.7382984130789072</c:v>
                </c:pt>
                <c:pt idx="51">
                  <c:v>0.71981835372196923</c:v>
                </c:pt>
                <c:pt idx="52">
                  <c:v>0.60286782196436128</c:v>
                </c:pt>
                <c:pt idx="53">
                  <c:v>0.39505239323110675</c:v>
                </c:pt>
                <c:pt idx="54">
                  <c:v>0.22923286728914938</c:v>
                </c:pt>
                <c:pt idx="55">
                  <c:v>0.11148080958074211</c:v>
                </c:pt>
                <c:pt idx="56">
                  <c:v>-4.4198438523808559E-2</c:v>
                </c:pt>
                <c:pt idx="57">
                  <c:v>-0.32404186203447066</c:v>
                </c:pt>
                <c:pt idx="58">
                  <c:v>-0.52587636780571423</c:v>
                </c:pt>
                <c:pt idx="59">
                  <c:v>-0.52664605487976246</c:v>
                </c:pt>
                <c:pt idx="60">
                  <c:v>-0.15038130588183224</c:v>
                </c:pt>
                <c:pt idx="61">
                  <c:v>0.10615860155957382</c:v>
                </c:pt>
                <c:pt idx="62">
                  <c:v>0.39614519307572466</c:v>
                </c:pt>
                <c:pt idx="63">
                  <c:v>0.56572505184449029</c:v>
                </c:pt>
                <c:pt idx="64">
                  <c:v>0.81919347161042888</c:v>
                </c:pt>
                <c:pt idx="65">
                  <c:v>0.65923515782704989</c:v>
                </c:pt>
                <c:pt idx="66">
                  <c:v>0.41233414582548167</c:v>
                </c:pt>
                <c:pt idx="67">
                  <c:v>3.3649045172976094E-3</c:v>
                </c:pt>
                <c:pt idx="68">
                  <c:v>-0.31986060478815614</c:v>
                </c:pt>
                <c:pt idx="69">
                  <c:v>-0.63763917357375577</c:v>
                </c:pt>
                <c:pt idx="70">
                  <c:v>-0.93091492040707857</c:v>
                </c:pt>
                <c:pt idx="71">
                  <c:v>-0.96522782647257221</c:v>
                </c:pt>
                <c:pt idx="72">
                  <c:v>-0.86398882736373095</c:v>
                </c:pt>
                <c:pt idx="73">
                  <c:v>-0.55828768321611588</c:v>
                </c:pt>
                <c:pt idx="74">
                  <c:v>-0.22165031841861255</c:v>
                </c:pt>
                <c:pt idx="75">
                  <c:v>0.2634059795692445</c:v>
                </c:pt>
                <c:pt idx="76">
                  <c:v>0.44308777662423698</c:v>
                </c:pt>
                <c:pt idx="77">
                  <c:v>0.35093983274732965</c:v>
                </c:pt>
                <c:pt idx="78">
                  <c:v>-1.7993813188575059E-2</c:v>
                </c:pt>
                <c:pt idx="79">
                  <c:v>-0.12539281615443623</c:v>
                </c:pt>
                <c:pt idx="80">
                  <c:v>-0.25970836899683536</c:v>
                </c:pt>
                <c:pt idx="81">
                  <c:v>-9.6980251451626989E-2</c:v>
                </c:pt>
                <c:pt idx="82">
                  <c:v>-0.29612811125911009</c:v>
                </c:pt>
                <c:pt idx="83">
                  <c:v>-0.43699308293318473</c:v>
                </c:pt>
                <c:pt idx="84">
                  <c:v>-0.58618404363021315</c:v>
                </c:pt>
                <c:pt idx="85">
                  <c:v>-0.68059754316122634</c:v>
                </c:pt>
                <c:pt idx="86">
                  <c:v>-0.68310419185554339</c:v>
                </c:pt>
                <c:pt idx="87">
                  <c:v>0.13409514029952352</c:v>
                </c:pt>
                <c:pt idx="88">
                  <c:v>0.95960001827264862</c:v>
                </c:pt>
                <c:pt idx="89">
                  <c:v>2.028847899681391</c:v>
                </c:pt>
                <c:pt idx="90">
                  <c:v>2.1746647762971247</c:v>
                </c:pt>
                <c:pt idx="91">
                  <c:v>2.1154705401648246</c:v>
                </c:pt>
                <c:pt idx="92">
                  <c:v>1.8118353293288274</c:v>
                </c:pt>
                <c:pt idx="93">
                  <c:v>1.3278796118633203</c:v>
                </c:pt>
                <c:pt idx="94">
                  <c:v>1.0929757661237329</c:v>
                </c:pt>
                <c:pt idx="95">
                  <c:v>1.2676824689263619</c:v>
                </c:pt>
                <c:pt idx="96">
                  <c:v>2.0703886300783729</c:v>
                </c:pt>
                <c:pt idx="97">
                  <c:v>3.0630848152781076</c:v>
                </c:pt>
                <c:pt idx="98">
                  <c:v>5.139765484030538</c:v>
                </c:pt>
                <c:pt idx="99">
                  <c:v>7.4129297499596616</c:v>
                </c:pt>
                <c:pt idx="100">
                  <c:v>10.362764010453091</c:v>
                </c:pt>
                <c:pt idx="101">
                  <c:v>12.086300255706508</c:v>
                </c:pt>
                <c:pt idx="102">
                  <c:v>12.817911674077285</c:v>
                </c:pt>
                <c:pt idx="103">
                  <c:v>12.263267638573829</c:v>
                </c:pt>
                <c:pt idx="104">
                  <c:v>10.422684628891023</c:v>
                </c:pt>
                <c:pt idx="105">
                  <c:v>7.4043253367971467</c:v>
                </c:pt>
                <c:pt idx="106">
                  <c:v>3.487564698331699</c:v>
                </c:pt>
                <c:pt idx="107">
                  <c:v>-0.4858762684819713</c:v>
                </c:pt>
                <c:pt idx="108">
                  <c:v>-4.3642340816106744</c:v>
                </c:pt>
                <c:pt idx="109">
                  <c:v>-7.6674626559730825</c:v>
                </c:pt>
                <c:pt idx="110">
                  <c:v>-10.264273702692014</c:v>
                </c:pt>
                <c:pt idx="111">
                  <c:v>-11.734068882466122</c:v>
                </c:pt>
                <c:pt idx="112">
                  <c:v>-12.153739214670294</c:v>
                </c:pt>
                <c:pt idx="113">
                  <c:v>-11.290199956416176</c:v>
                </c:pt>
                <c:pt idx="114">
                  <c:v>-9.5398429520818926</c:v>
                </c:pt>
                <c:pt idx="115">
                  <c:v>-6.7046879143256604</c:v>
                </c:pt>
                <c:pt idx="116">
                  <c:v>-3.1609246330117831</c:v>
                </c:pt>
                <c:pt idx="117">
                  <c:v>0.68712652600552682</c:v>
                </c:pt>
                <c:pt idx="118">
                  <c:v>4.597944086693218</c:v>
                </c:pt>
                <c:pt idx="119">
                  <c:v>7.8069022105462427</c:v>
                </c:pt>
                <c:pt idx="120">
                  <c:v>10.408642079482037</c:v>
                </c:pt>
                <c:pt idx="121">
                  <c:v>11.984565948442398</c:v>
                </c:pt>
                <c:pt idx="122">
                  <c:v>12.319596815250407</c:v>
                </c:pt>
                <c:pt idx="123">
                  <c:v>11.578099587452593</c:v>
                </c:pt>
                <c:pt idx="124">
                  <c:v>9.8451490826159631</c:v>
                </c:pt>
                <c:pt idx="125">
                  <c:v>6.7089568456993938</c:v>
                </c:pt>
                <c:pt idx="126">
                  <c:v>2.7989104654725288</c:v>
                </c:pt>
                <c:pt idx="127">
                  <c:v>-1.6461170706366288</c:v>
                </c:pt>
                <c:pt idx="128">
                  <c:v>-5.7785219988007901</c:v>
                </c:pt>
                <c:pt idx="129">
                  <c:v>-9.141408077463101</c:v>
                </c:pt>
                <c:pt idx="130">
                  <c:v>-11.841797509530654</c:v>
                </c:pt>
                <c:pt idx="131">
                  <c:v>-13.452469517310027</c:v>
                </c:pt>
                <c:pt idx="132">
                  <c:v>-13.549066910189696</c:v>
                </c:pt>
                <c:pt idx="133">
                  <c:v>-12.521465725799949</c:v>
                </c:pt>
                <c:pt idx="134">
                  <c:v>-10.033181886359586</c:v>
                </c:pt>
                <c:pt idx="135">
                  <c:v>-6.4830902520918832</c:v>
                </c:pt>
                <c:pt idx="136">
                  <c:v>-2.1034729322302717</c:v>
                </c:pt>
                <c:pt idx="137">
                  <c:v>2.4748789266427207</c:v>
                </c:pt>
                <c:pt idx="138">
                  <c:v>6.6179346227067413</c:v>
                </c:pt>
                <c:pt idx="139">
                  <c:v>10.188887899932197</c:v>
                </c:pt>
                <c:pt idx="140">
                  <c:v>12.630356912717462</c:v>
                </c:pt>
                <c:pt idx="141">
                  <c:v>13.614854879626137</c:v>
                </c:pt>
                <c:pt idx="142">
                  <c:v>12.83171411562985</c:v>
                </c:pt>
                <c:pt idx="143">
                  <c:v>11.241013779081547</c:v>
                </c:pt>
                <c:pt idx="144">
                  <c:v>8.449440465834531</c:v>
                </c:pt>
                <c:pt idx="145">
                  <c:v>5.0502974752882395</c:v>
                </c:pt>
                <c:pt idx="146">
                  <c:v>1.0492625416728738</c:v>
                </c:pt>
                <c:pt idx="147">
                  <c:v>-3.1545758333346297</c:v>
                </c:pt>
                <c:pt idx="148">
                  <c:v>-6.6132234845144726</c:v>
                </c:pt>
                <c:pt idx="149">
                  <c:v>-9.655117076871635</c:v>
                </c:pt>
                <c:pt idx="150">
                  <c:v>-11.528442666835753</c:v>
                </c:pt>
                <c:pt idx="151">
                  <c:v>-12.296127145035882</c:v>
                </c:pt>
                <c:pt idx="152">
                  <c:v>-11.635870673288208</c:v>
                </c:pt>
                <c:pt idx="153">
                  <c:v>-10.102630920764131</c:v>
                </c:pt>
                <c:pt idx="154">
                  <c:v>-7.5580565042623995</c:v>
                </c:pt>
                <c:pt idx="155">
                  <c:v>-4.3744156689860203</c:v>
                </c:pt>
                <c:pt idx="156">
                  <c:v>-0.64810802452269023</c:v>
                </c:pt>
                <c:pt idx="157">
                  <c:v>3.0973148559281025</c:v>
                </c:pt>
                <c:pt idx="158">
                  <c:v>6.4898385728124355</c:v>
                </c:pt>
                <c:pt idx="159">
                  <c:v>9.3948174672403653</c:v>
                </c:pt>
                <c:pt idx="160">
                  <c:v>11.325594907535642</c:v>
                </c:pt>
                <c:pt idx="161">
                  <c:v>12.253713069292761</c:v>
                </c:pt>
                <c:pt idx="162">
                  <c:v>11.703879932404242</c:v>
                </c:pt>
                <c:pt idx="163">
                  <c:v>10.18439057407887</c:v>
                </c:pt>
                <c:pt idx="164">
                  <c:v>7.4690917911668508</c:v>
                </c:pt>
                <c:pt idx="165">
                  <c:v>4.2207788081206887</c:v>
                </c:pt>
                <c:pt idx="166">
                  <c:v>0.37315713818254637</c:v>
                </c:pt>
                <c:pt idx="167">
                  <c:v>-3.4355039787146562</c:v>
                </c:pt>
                <c:pt idx="168">
                  <c:v>-7.1304627508792597</c:v>
                </c:pt>
                <c:pt idx="169">
                  <c:v>-9.9862547050418371</c:v>
                </c:pt>
                <c:pt idx="170">
                  <c:v>-11.960401745697826</c:v>
                </c:pt>
                <c:pt idx="171">
                  <c:v>-12.525339403338503</c:v>
                </c:pt>
                <c:pt idx="172">
                  <c:v>-11.69751561655865</c:v>
                </c:pt>
                <c:pt idx="173">
                  <c:v>-9.6395950645555555</c:v>
                </c:pt>
                <c:pt idx="174">
                  <c:v>-6.428927366098768</c:v>
                </c:pt>
                <c:pt idx="175">
                  <c:v>-2.780733237615217</c:v>
                </c:pt>
                <c:pt idx="176">
                  <c:v>0.99189487066847848</c:v>
                </c:pt>
                <c:pt idx="177">
                  <c:v>4.8242168988758998</c:v>
                </c:pt>
                <c:pt idx="178">
                  <c:v>8.2032312856716114</c:v>
                </c:pt>
                <c:pt idx="179">
                  <c:v>10.933236146021438</c:v>
                </c:pt>
                <c:pt idx="180">
                  <c:v>12.399270179359267</c:v>
                </c:pt>
                <c:pt idx="181">
                  <c:v>12.398688012924012</c:v>
                </c:pt>
                <c:pt idx="182">
                  <c:v>11.236022270448371</c:v>
                </c:pt>
                <c:pt idx="183">
                  <c:v>8.8560365630106155</c:v>
                </c:pt>
                <c:pt idx="184">
                  <c:v>5.9252624433646597</c:v>
                </c:pt>
                <c:pt idx="185">
                  <c:v>2.3768701095227449</c:v>
                </c:pt>
                <c:pt idx="186">
                  <c:v>-1.1290024259265259</c:v>
                </c:pt>
                <c:pt idx="187">
                  <c:v>-4.8415951053042043</c:v>
                </c:pt>
                <c:pt idx="188">
                  <c:v>-8.0179699824913211</c:v>
                </c:pt>
                <c:pt idx="189">
                  <c:v>-10.765864006457139</c:v>
                </c:pt>
                <c:pt idx="190">
                  <c:v>-12.193249322876939</c:v>
                </c:pt>
                <c:pt idx="191">
                  <c:v>-12.432087825303656</c:v>
                </c:pt>
                <c:pt idx="192">
                  <c:v>-11.456193284067602</c:v>
                </c:pt>
                <c:pt idx="193">
                  <c:v>-9.1376814177161592</c:v>
                </c:pt>
                <c:pt idx="194">
                  <c:v>-5.9026004501184932</c:v>
                </c:pt>
                <c:pt idx="195">
                  <c:v>-1.7259985150475854</c:v>
                </c:pt>
                <c:pt idx="196">
                  <c:v>2.3679036379180491</c:v>
                </c:pt>
                <c:pt idx="197">
                  <c:v>6.3829782853351498</c:v>
                </c:pt>
                <c:pt idx="198">
                  <c:v>9.7574712706684501</c:v>
                </c:pt>
                <c:pt idx="199">
                  <c:v>12.012866822807034</c:v>
                </c:pt>
                <c:pt idx="200">
                  <c:v>12.937612544291095</c:v>
                </c:pt>
                <c:pt idx="201">
                  <c:v>12.291807290313388</c:v>
                </c:pt>
                <c:pt idx="202">
                  <c:v>10.524446334419483</c:v>
                </c:pt>
                <c:pt idx="203">
                  <c:v>7.6032901091957452</c:v>
                </c:pt>
                <c:pt idx="204">
                  <c:v>4.0916167208333576</c:v>
                </c:pt>
                <c:pt idx="205">
                  <c:v>0.17610214478389885</c:v>
                </c:pt>
                <c:pt idx="206">
                  <c:v>-3.6666153265808146</c:v>
                </c:pt>
                <c:pt idx="207">
                  <c:v>-7.1742631018166882</c:v>
                </c:pt>
                <c:pt idx="208">
                  <c:v>-10.175921369507424</c:v>
                </c:pt>
                <c:pt idx="209">
                  <c:v>-11.915645621255559</c:v>
                </c:pt>
                <c:pt idx="210">
                  <c:v>-12.696565035035301</c:v>
                </c:pt>
                <c:pt idx="211">
                  <c:v>-11.96029833784559</c:v>
                </c:pt>
                <c:pt idx="212">
                  <c:v>-10.158695248623502</c:v>
                </c:pt>
                <c:pt idx="213">
                  <c:v>-6.9606855597223589</c:v>
                </c:pt>
                <c:pt idx="214">
                  <c:v>-3.2591136942149492</c:v>
                </c:pt>
                <c:pt idx="215">
                  <c:v>0.81787215604318231</c:v>
                </c:pt>
                <c:pt idx="216">
                  <c:v>4.4980827576295557</c:v>
                </c:pt>
                <c:pt idx="217">
                  <c:v>8.0630914323797693</c:v>
                </c:pt>
                <c:pt idx="218">
                  <c:v>10.755347297296014</c:v>
                </c:pt>
                <c:pt idx="219">
                  <c:v>12.450237646589587</c:v>
                </c:pt>
                <c:pt idx="220">
                  <c:v>12.737118815049552</c:v>
                </c:pt>
                <c:pt idx="221">
                  <c:v>11.574828068699148</c:v>
                </c:pt>
                <c:pt idx="222">
                  <c:v>9.3323021797411059</c:v>
                </c:pt>
                <c:pt idx="223">
                  <c:v>6.3809101079077113</c:v>
                </c:pt>
                <c:pt idx="224">
                  <c:v>2.8382719225515256</c:v>
                </c:pt>
                <c:pt idx="225">
                  <c:v>-1.1203611457819549</c:v>
                </c:pt>
                <c:pt idx="226">
                  <c:v>-5.2589718322030139</c:v>
                </c:pt>
                <c:pt idx="227">
                  <c:v>-8.9783626992174685</c:v>
                </c:pt>
                <c:pt idx="228">
                  <c:v>-11.546177528432132</c:v>
                </c:pt>
                <c:pt idx="229">
                  <c:v>-13.04129435545315</c:v>
                </c:pt>
                <c:pt idx="230">
                  <c:v>-12.898449554397992</c:v>
                </c:pt>
                <c:pt idx="231">
                  <c:v>-11.715062260166192</c:v>
                </c:pt>
                <c:pt idx="232">
                  <c:v>-9.1794219459364275</c:v>
                </c:pt>
                <c:pt idx="233">
                  <c:v>-6.1392407099656223</c:v>
                </c:pt>
                <c:pt idx="234">
                  <c:v>-2.1634250344986814</c:v>
                </c:pt>
                <c:pt idx="235">
                  <c:v>2.0699476189890076</c:v>
                </c:pt>
                <c:pt idx="236">
                  <c:v>6.0530481937125176</c:v>
                </c:pt>
                <c:pt idx="237">
                  <c:v>9.141721491440622</c:v>
                </c:pt>
                <c:pt idx="238">
                  <c:v>11.107456516705728</c:v>
                </c:pt>
                <c:pt idx="239">
                  <c:v>12.175075282162505</c:v>
                </c:pt>
                <c:pt idx="240">
                  <c:v>11.992839502256766</c:v>
                </c:pt>
                <c:pt idx="241">
                  <c:v>10.71215172378591</c:v>
                </c:pt>
                <c:pt idx="242">
                  <c:v>8.4614615667016366</c:v>
                </c:pt>
                <c:pt idx="243">
                  <c:v>5.4204760957078086</c:v>
                </c:pt>
                <c:pt idx="244">
                  <c:v>1.6562982619149713</c:v>
                </c:pt>
                <c:pt idx="245">
                  <c:v>-2.7326691368702276</c:v>
                </c:pt>
                <c:pt idx="246">
                  <c:v>-6.6978546756311292</c:v>
                </c:pt>
                <c:pt idx="247">
                  <c:v>-9.8813130515289522</c:v>
                </c:pt>
                <c:pt idx="248">
                  <c:v>-11.573598542314576</c:v>
                </c:pt>
                <c:pt idx="249">
                  <c:v>-12.39967616643114</c:v>
                </c:pt>
                <c:pt idx="250">
                  <c:v>-11.997083710297298</c:v>
                </c:pt>
                <c:pt idx="251">
                  <c:v>-10.758639827623567</c:v>
                </c:pt>
                <c:pt idx="252">
                  <c:v>-8.1347075101402293</c:v>
                </c:pt>
                <c:pt idx="253">
                  <c:v>-4.6967271386005391</c:v>
                </c:pt>
                <c:pt idx="254">
                  <c:v>-0.67385933335464498</c:v>
                </c:pt>
                <c:pt idx="255">
                  <c:v>3.3315302103458126</c:v>
                </c:pt>
                <c:pt idx="256">
                  <c:v>6.6617259202408903</c:v>
                </c:pt>
                <c:pt idx="257">
                  <c:v>9.3111933434488705</c:v>
                </c:pt>
                <c:pt idx="258">
                  <c:v>10.935656286343679</c:v>
                </c:pt>
                <c:pt idx="259">
                  <c:v>11.820698790295715</c:v>
                </c:pt>
                <c:pt idx="260">
                  <c:v>11.759914275506654</c:v>
                </c:pt>
                <c:pt idx="261">
                  <c:v>10.503160259757074</c:v>
                </c:pt>
                <c:pt idx="262">
                  <c:v>7.9229960584887875</c:v>
                </c:pt>
                <c:pt idx="263">
                  <c:v>4.5663847399734765</c:v>
                </c:pt>
                <c:pt idx="264">
                  <c:v>0.41449414012177971</c:v>
                </c:pt>
                <c:pt idx="265">
                  <c:v>-3.5367185452175582</c:v>
                </c:pt>
                <c:pt idx="266">
                  <c:v>-7.2775620940187356</c:v>
                </c:pt>
                <c:pt idx="267">
                  <c:v>-10.001032500168815</c:v>
                </c:pt>
                <c:pt idx="268">
                  <c:v>-11.822108189702593</c:v>
                </c:pt>
                <c:pt idx="269">
                  <c:v>-12.440455126973033</c:v>
                </c:pt>
                <c:pt idx="270">
                  <c:v>-12.009892877774019</c:v>
                </c:pt>
                <c:pt idx="271">
                  <c:v>-10.188203224697327</c:v>
                </c:pt>
                <c:pt idx="272">
                  <c:v>-7.319359999985056</c:v>
                </c:pt>
                <c:pt idx="273">
                  <c:v>-3.3229269484602337</c:v>
                </c:pt>
                <c:pt idx="274">
                  <c:v>0.7879772214341596</c:v>
                </c:pt>
                <c:pt idx="275">
                  <c:v>4.9630735599220142</c:v>
                </c:pt>
                <c:pt idx="276">
                  <c:v>8.3361321408305784</c:v>
                </c:pt>
                <c:pt idx="277">
                  <c:v>10.875182695108402</c:v>
                </c:pt>
                <c:pt idx="278">
                  <c:v>12.536201385971813</c:v>
                </c:pt>
                <c:pt idx="279">
                  <c:v>12.783921206326319</c:v>
                </c:pt>
                <c:pt idx="280">
                  <c:v>11.886997373184844</c:v>
                </c:pt>
                <c:pt idx="281">
                  <c:v>9.5883864234724925</c:v>
                </c:pt>
                <c:pt idx="282">
                  <c:v>6.5239220746226856</c:v>
                </c:pt>
                <c:pt idx="283">
                  <c:v>2.6183145870834323</c:v>
                </c:pt>
                <c:pt idx="284">
                  <c:v>-1.3887331196690365</c:v>
                </c:pt>
                <c:pt idx="285">
                  <c:v>-5.8020850105541522</c:v>
                </c:pt>
                <c:pt idx="286">
                  <c:v>-9.2198249917829642</c:v>
                </c:pt>
                <c:pt idx="287">
                  <c:v>-11.853605277326428</c:v>
                </c:pt>
                <c:pt idx="288">
                  <c:v>-12.955684567484724</c:v>
                </c:pt>
                <c:pt idx="289">
                  <c:v>-12.958528530405967</c:v>
                </c:pt>
                <c:pt idx="290">
                  <c:v>-12.135926547894092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56358304"/>
        <c:axId val="-456354496"/>
      </c:lineChart>
      <c:catAx>
        <c:axId val="-4563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56354496"/>
        <c:crossesAt val="0"/>
        <c:auto val="1"/>
        <c:lblAlgn val="ctr"/>
        <c:lblOffset val="100"/>
        <c:noMultiLvlLbl val="0"/>
      </c:catAx>
      <c:valAx>
        <c:axId val="-456354496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56358304"/>
        <c:crossesAt val="0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251572</xdr:colOff>
      <xdr:row>7</xdr:row>
      <xdr:rowOff>23532</xdr:rowOff>
    </xdr:from>
    <xdr:to>
      <xdr:col>27</xdr:col>
      <xdr:colOff>470647</xdr:colOff>
      <xdr:row>23</xdr:row>
      <xdr:rowOff>100853</xdr:rowOff>
    </xdr:to>
    <xdr:graphicFrame macro="">
      <xdr:nvGraphicFramePr>
        <xdr:cNvPr id="1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245407</xdr:colOff>
      <xdr:row>23</xdr:row>
      <xdr:rowOff>138394</xdr:rowOff>
    </xdr:from>
    <xdr:to>
      <xdr:col>27</xdr:col>
      <xdr:colOff>481852</xdr:colOff>
      <xdr:row>39</xdr:row>
      <xdr:rowOff>145677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98"/>
  <sheetViews>
    <sheetView tabSelected="1" zoomScale="85" zoomScaleNormal="85" workbookViewId="0">
      <selection activeCell="D16" sqref="D16"/>
    </sheetView>
  </sheetViews>
  <sheetFormatPr defaultColWidth="11.5703125" defaultRowHeight="15" x14ac:dyDescent="0.25"/>
  <cols>
    <col min="1" max="1" width="10.5703125" customWidth="1"/>
    <col min="2" max="2" width="9.140625" customWidth="1"/>
    <col min="3" max="3" width="2.7109375" customWidth="1"/>
    <col min="4" max="4" width="10.7109375" customWidth="1"/>
    <col min="5" max="5" width="4.5703125" customWidth="1"/>
    <col min="6" max="6" width="12.28515625" customWidth="1"/>
    <col min="7" max="7" width="11.140625" customWidth="1"/>
    <col min="8" max="8" width="12.140625" customWidth="1"/>
    <col min="9" max="9" width="14.28515625" customWidth="1"/>
    <col min="10" max="10" width="5.7109375" customWidth="1"/>
    <col min="11" max="27" width="6" customWidth="1"/>
    <col min="28" max="28" width="11.140625" customWidth="1"/>
    <col min="29" max="30" width="6.85546875" customWidth="1"/>
    <col min="31" max="32" width="6.140625" customWidth="1"/>
    <col min="33" max="33" width="10.140625" customWidth="1"/>
    <col min="34" max="34" width="12.5703125" customWidth="1"/>
    <col min="35" max="35" width="12.28515625" customWidth="1"/>
    <col min="36" max="36" width="13" customWidth="1"/>
    <col min="37" max="37" width="10.85546875" customWidth="1"/>
    <col min="38" max="255" width="9.140625" customWidth="1"/>
  </cols>
  <sheetData>
    <row r="1" spans="1:38" ht="21" x14ac:dyDescent="0.35">
      <c r="B1" s="3" t="s">
        <v>102</v>
      </c>
      <c r="U1" t="s">
        <v>3</v>
      </c>
      <c r="AB1" s="19" t="s">
        <v>92</v>
      </c>
      <c r="AH1" s="58"/>
    </row>
    <row r="2" spans="1:38" ht="19.5" customHeight="1" x14ac:dyDescent="0.3">
      <c r="B2" s="67" t="s">
        <v>103</v>
      </c>
      <c r="AB2" s="22" t="s">
        <v>93</v>
      </c>
      <c r="AC2" s="57">
        <v>1</v>
      </c>
      <c r="AD2" s="66" t="s">
        <v>100</v>
      </c>
      <c r="AE2" s="7"/>
      <c r="AF2" s="1"/>
      <c r="AG2" s="1"/>
    </row>
    <row r="3" spans="1:38" ht="30" customHeight="1" x14ac:dyDescent="0.3">
      <c r="A3" s="27" t="s">
        <v>6</v>
      </c>
      <c r="B3" s="46">
        <v>0.4</v>
      </c>
      <c r="C3" s="26"/>
      <c r="D3" s="28" t="s">
        <v>7</v>
      </c>
      <c r="E3" s="47">
        <v>0.3</v>
      </c>
      <c r="F3" s="68" t="s">
        <v>104</v>
      </c>
      <c r="H3" s="59"/>
      <c r="I3" s="60"/>
      <c r="J3" s="2" t="s">
        <v>106</v>
      </c>
      <c r="AB3" s="23" t="s">
        <v>91</v>
      </c>
      <c r="AC3" s="15">
        <v>0.16</v>
      </c>
      <c r="AD3" s="1"/>
      <c r="AF3" s="1"/>
      <c r="AG3" s="1"/>
    </row>
    <row r="4" spans="1:38" ht="14.25" customHeight="1" x14ac:dyDescent="0.3">
      <c r="B4" s="2"/>
      <c r="J4" s="14">
        <v>-8</v>
      </c>
      <c r="K4" s="12">
        <v>-7</v>
      </c>
      <c r="L4" s="12">
        <v>-6</v>
      </c>
      <c r="M4" s="12">
        <v>-5</v>
      </c>
      <c r="N4" s="12">
        <v>-4</v>
      </c>
      <c r="O4" s="12">
        <v>-3</v>
      </c>
      <c r="P4" s="12">
        <v>-2</v>
      </c>
      <c r="Q4" s="12">
        <v>-1</v>
      </c>
      <c r="R4" s="12">
        <v>0</v>
      </c>
      <c r="S4" s="12">
        <v>1</v>
      </c>
      <c r="T4" s="12">
        <v>2</v>
      </c>
      <c r="U4" s="12">
        <v>3</v>
      </c>
      <c r="V4" s="12">
        <v>4</v>
      </c>
      <c r="W4" s="12">
        <v>5</v>
      </c>
      <c r="X4" s="12">
        <v>6</v>
      </c>
      <c r="Y4" s="12">
        <v>7</v>
      </c>
      <c r="Z4" s="13">
        <v>8</v>
      </c>
      <c r="AB4" s="24" t="s">
        <v>94</v>
      </c>
      <c r="AC4" s="17">
        <v>0.1</v>
      </c>
      <c r="AD4" s="1"/>
      <c r="AE4" s="8"/>
      <c r="AF4" s="1"/>
      <c r="AG4" s="1"/>
    </row>
    <row r="5" spans="1:38" ht="16.5" customHeight="1" x14ac:dyDescent="0.3">
      <c r="D5">
        <v>2</v>
      </c>
      <c r="E5" s="4" t="s">
        <v>2</v>
      </c>
      <c r="I5" s="25" t="s">
        <v>105</v>
      </c>
      <c r="J5" s="21">
        <v>0</v>
      </c>
      <c r="K5" s="16">
        <v>0</v>
      </c>
      <c r="L5" s="16">
        <v>-2</v>
      </c>
      <c r="M5" s="16">
        <v>-3</v>
      </c>
      <c r="N5" s="16">
        <v>-4</v>
      </c>
      <c r="O5" s="16">
        <v>-3</v>
      </c>
      <c r="P5" s="16">
        <v>-2</v>
      </c>
      <c r="Q5" s="16">
        <v>-1</v>
      </c>
      <c r="R5" s="16">
        <v>0</v>
      </c>
      <c r="S5" s="16">
        <v>1</v>
      </c>
      <c r="T5" s="16">
        <v>2</v>
      </c>
      <c r="U5" s="16">
        <v>3</v>
      </c>
      <c r="V5" s="16">
        <v>4</v>
      </c>
      <c r="W5" s="16">
        <v>3</v>
      </c>
      <c r="X5" s="16">
        <v>2</v>
      </c>
      <c r="Y5" s="16">
        <v>0</v>
      </c>
      <c r="Z5" s="17">
        <v>0</v>
      </c>
      <c r="AA5" s="5">
        <v>1</v>
      </c>
    </row>
    <row r="6" spans="1:38" ht="60" customHeight="1" x14ac:dyDescent="0.3">
      <c r="A6" s="9" t="s">
        <v>0</v>
      </c>
      <c r="B6" s="10" t="s">
        <v>1</v>
      </c>
      <c r="D6" s="18" t="s">
        <v>9</v>
      </c>
      <c r="E6" s="6"/>
      <c r="F6" s="20" t="s">
        <v>8</v>
      </c>
      <c r="G6" s="20" t="s">
        <v>12</v>
      </c>
      <c r="H6" s="20" t="s">
        <v>11</v>
      </c>
      <c r="I6" s="20" t="s">
        <v>13</v>
      </c>
      <c r="J6" s="20" t="s">
        <v>70</v>
      </c>
      <c r="K6" t="s">
        <v>71</v>
      </c>
      <c r="AC6" s="49"/>
      <c r="AD6" s="49"/>
      <c r="AE6" s="49"/>
      <c r="AF6" s="49"/>
      <c r="AG6" s="49"/>
      <c r="AH6" s="71" t="s">
        <v>95</v>
      </c>
      <c r="AI6" s="71" t="s">
        <v>96</v>
      </c>
      <c r="AJ6" s="71" t="s">
        <v>97</v>
      </c>
      <c r="AK6" s="72" t="s">
        <v>101</v>
      </c>
      <c r="AL6" s="56"/>
    </row>
    <row r="7" spans="1:38" ht="18.75" x14ac:dyDescent="0.3">
      <c r="A7" s="11" t="s">
        <v>4</v>
      </c>
      <c r="B7" s="11" t="s">
        <v>5</v>
      </c>
      <c r="D7" s="6" t="s">
        <v>2</v>
      </c>
      <c r="E7" s="6"/>
      <c r="F7" s="6"/>
      <c r="G7" s="6"/>
      <c r="J7" s="1"/>
      <c r="L7" s="1"/>
      <c r="M7" s="1"/>
      <c r="N7" s="1"/>
      <c r="O7" s="1"/>
      <c r="P7" s="1"/>
      <c r="Q7" s="1"/>
      <c r="R7" s="63">
        <f ca="1">MAX(J9:J298)</f>
        <v>10</v>
      </c>
      <c r="S7" s="64" t="s">
        <v>69</v>
      </c>
      <c r="T7" s="64"/>
      <c r="U7" s="65"/>
      <c r="V7" s="1"/>
      <c r="AC7" s="49" t="s">
        <v>72</v>
      </c>
      <c r="AD7" s="49" t="s">
        <v>73</v>
      </c>
      <c r="AE7" s="49" t="s">
        <v>74</v>
      </c>
      <c r="AF7" s="49" t="s">
        <v>99</v>
      </c>
      <c r="AG7" s="6"/>
      <c r="AH7" s="58"/>
      <c r="AI7" s="58"/>
      <c r="AJ7" s="58"/>
      <c r="AK7" s="1"/>
    </row>
    <row r="8" spans="1:38" ht="18.75" x14ac:dyDescent="0.3">
      <c r="A8" s="69">
        <v>1</v>
      </c>
      <c r="B8" s="70">
        <f ca="1">$AC$4*(RAND()-RAND()+(RAND()-RAND()))</f>
        <v>4.3604291077196103E-4</v>
      </c>
      <c r="D8">
        <v>0</v>
      </c>
      <c r="F8">
        <f ca="1">IF(B8&gt;$B$3,1,0)</f>
        <v>0</v>
      </c>
      <c r="I8" t="s">
        <v>2</v>
      </c>
      <c r="K8" t="s">
        <v>2</v>
      </c>
      <c r="L8" s="11"/>
      <c r="AC8" s="49">
        <v>1</v>
      </c>
      <c r="AD8" s="49">
        <f ca="1">MATCH($AC8,$K$9:$K$298,0)</f>
        <v>107</v>
      </c>
      <c r="AE8" s="49">
        <f t="shared" ref="AE8:AE17" ca="1" si="0">IF($AC8&lt;=$R$7,$AD8+8,0)</f>
        <v>115</v>
      </c>
      <c r="AF8" s="6">
        <f>1+AC8</f>
        <v>2</v>
      </c>
      <c r="AG8" s="49" t="str">
        <f>"Sheet"&amp;AF8&amp;"!"&amp;$L$7</f>
        <v>Sheet2!</v>
      </c>
      <c r="AH8" s="58">
        <f ca="1">IF($AC8&lt;NumPeaks+1,Sheet2!$L$7,"")</f>
        <v>1.0088410653930764</v>
      </c>
      <c r="AI8" s="58">
        <f ca="1">IF($AC8&lt;NumPeaks+1,Sheet2!$L$8,"")</f>
        <v>107.77919018813513</v>
      </c>
      <c r="AJ8" s="58">
        <f ca="1">IF($AC8&lt;NumPeaks+1,Sheet2!$L$9,"")</f>
        <v>9.7613510546165294</v>
      </c>
      <c r="AK8" s="1"/>
    </row>
    <row r="9" spans="1:38" ht="18.75" x14ac:dyDescent="0.3">
      <c r="A9" s="69">
        <v>2</v>
      </c>
      <c r="B9" s="70">
        <f t="shared" ref="B9:B72" ca="1" si="1">$AC$4*(RAND()-RAND()+(RAND()-RAND()))</f>
        <v>5.5366332378746899E-2</v>
      </c>
      <c r="D9">
        <v>0</v>
      </c>
      <c r="F9">
        <f t="shared" ref="F9:F72" ca="1" si="2">IF(B9&gt;$B$3,1,0)</f>
        <v>0</v>
      </c>
      <c r="G9">
        <f>IF(SIGN(D8) &gt; SIGN(D9),1,0)</f>
        <v>0</v>
      </c>
      <c r="H9">
        <f>IF((D8 - D9)&gt;$E$3,1,0)</f>
        <v>0</v>
      </c>
      <c r="I9">
        <f ca="1">F9*G9*H9</f>
        <v>0</v>
      </c>
      <c r="J9">
        <f ca="1">SUM($I$8:$I9)</f>
        <v>0</v>
      </c>
      <c r="K9">
        <f ca="1">IF(I9,J9,0)</f>
        <v>0</v>
      </c>
      <c r="AC9" s="49">
        <v>2</v>
      </c>
      <c r="AD9" s="49">
        <f t="shared" ref="AD9:AD17" ca="1" si="3">MATCH($AC9,$K$9:$K$298,0)</f>
        <v>127</v>
      </c>
      <c r="AE9" s="49">
        <f t="shared" ca="1" si="0"/>
        <v>135</v>
      </c>
      <c r="AF9" s="6">
        <f t="shared" ref="AF9:AF17" si="4">1+AC9</f>
        <v>3</v>
      </c>
      <c r="AG9" s="49" t="str">
        <f>"Sheet"&amp;AF9&amp;"!"&amp;$L$7</f>
        <v>Sheet3!</v>
      </c>
      <c r="AH9" s="58">
        <f ca="1">IF($AC9&lt;NumPeaks+1,Sheet3!$L$7,"")</f>
        <v>1.0478568059539386</v>
      </c>
      <c r="AI9" s="58">
        <f ca="1">IF($AC9&lt;NumPeaks+1,Sheet3!$L$8,"")</f>
        <v>127.60457336177363</v>
      </c>
      <c r="AJ9" s="58">
        <f ca="1">IF($AC9&lt;NumPeaks+1,Sheet3!$L$9,"")</f>
        <v>9.2257474402761339</v>
      </c>
      <c r="AK9" s="58">
        <f t="shared" ref="AK9:AK17" ca="1" si="5">IF($AC9&lt;NumPeaks+1,AI9-AI8,"")</f>
        <v>19.8253831736385</v>
      </c>
    </row>
    <row r="10" spans="1:38" ht="18.75" x14ac:dyDescent="0.3">
      <c r="A10" s="69">
        <v>3</v>
      </c>
      <c r="B10" s="70">
        <f t="shared" ca="1" si="1"/>
        <v>5.0073821786796917E-2</v>
      </c>
      <c r="D10">
        <v>0</v>
      </c>
      <c r="F10">
        <f t="shared" ca="1" si="2"/>
        <v>0</v>
      </c>
      <c r="G10">
        <f t="shared" ref="G10:G73" si="6">IF(SIGN(D9) &gt; SIGN(D10),1,0)</f>
        <v>0</v>
      </c>
      <c r="H10">
        <f t="shared" ref="H10:H73" si="7">IF((D9 - D10)&gt;$E$3,1,0)</f>
        <v>0</v>
      </c>
      <c r="I10">
        <f t="shared" ref="I10:I73" ca="1" si="8">F10*G10*H10</f>
        <v>0</v>
      </c>
      <c r="J10">
        <f ca="1">SUM($I$8:$I10)</f>
        <v>0</v>
      </c>
      <c r="K10">
        <f t="shared" ref="K10:K73" ca="1" si="9">IF(I10,J10,0)</f>
        <v>0</v>
      </c>
      <c r="AC10" s="49">
        <v>3</v>
      </c>
      <c r="AD10" s="49">
        <f t="shared" ca="1" si="3"/>
        <v>147</v>
      </c>
      <c r="AE10" s="49">
        <f t="shared" ca="1" si="0"/>
        <v>155</v>
      </c>
      <c r="AF10" s="6">
        <f t="shared" si="4"/>
        <v>4</v>
      </c>
      <c r="AG10" s="49" t="str">
        <f t="shared" ref="AG10:AG17" si="10">"Sheet"&amp;AF10&amp;"!"&amp;$L$7</f>
        <v>Sheet4!</v>
      </c>
      <c r="AH10" s="58">
        <f ca="1">IF($AC10&lt;NumPeaks+1,Sheet4!$L$7,"")</f>
        <v>1.0410298783754579</v>
      </c>
      <c r="AI10" s="58">
        <f ca="1">IF($AC10&lt;NumPeaks+1,Sheet4!$L$8,"")</f>
        <v>147.0426811075086</v>
      </c>
      <c r="AJ10" s="58">
        <f ca="1">IF($AC10&lt;NumPeaks+1,Sheet4!$L$9,"")</f>
        <v>9.1844123363669077</v>
      </c>
      <c r="AK10" s="58">
        <f t="shared" ca="1" si="5"/>
        <v>19.438107745734968</v>
      </c>
    </row>
    <row r="11" spans="1:38" ht="18.75" x14ac:dyDescent="0.3">
      <c r="A11" s="69">
        <v>4</v>
      </c>
      <c r="B11" s="70">
        <f t="shared" ca="1" si="1"/>
        <v>2.4545407695737612E-2</v>
      </c>
      <c r="D11">
        <v>0</v>
      </c>
      <c r="F11">
        <f t="shared" ca="1" si="2"/>
        <v>0</v>
      </c>
      <c r="G11">
        <f t="shared" si="6"/>
        <v>0</v>
      </c>
      <c r="H11">
        <f t="shared" si="7"/>
        <v>0</v>
      </c>
      <c r="I11">
        <f t="shared" ca="1" si="8"/>
        <v>0</v>
      </c>
      <c r="J11">
        <f ca="1">SUM($I$8:$I11)</f>
        <v>0</v>
      </c>
      <c r="K11">
        <f t="shared" ca="1" si="9"/>
        <v>0</v>
      </c>
      <c r="AC11" s="49">
        <v>4</v>
      </c>
      <c r="AD11" s="49">
        <f t="shared" ca="1" si="3"/>
        <v>167</v>
      </c>
      <c r="AE11" s="49">
        <f t="shared" ca="1" si="0"/>
        <v>175</v>
      </c>
      <c r="AF11" s="6">
        <f t="shared" si="4"/>
        <v>5</v>
      </c>
      <c r="AG11" s="49" t="str">
        <f t="shared" si="10"/>
        <v>Sheet5!</v>
      </c>
      <c r="AH11" s="58">
        <f ca="1">IF($AC11&lt;NumPeaks+1,Sheet5!$L$7,"")</f>
        <v>0.98677364707507143</v>
      </c>
      <c r="AI11" s="58">
        <f ca="1">IF($AC11&lt;NumPeaks+1,Sheet5!$L$8,"")</f>
        <v>167.15391999441096</v>
      </c>
      <c r="AJ11" s="58">
        <f ca="1">IF($AC11&lt;NumPeaks+1,Sheet5!$L$9,"")</f>
        <v>9.6149600118035039</v>
      </c>
      <c r="AK11" s="58">
        <f t="shared" ca="1" si="5"/>
        <v>20.111238886902356</v>
      </c>
    </row>
    <row r="12" spans="1:38" ht="18.75" x14ac:dyDescent="0.3">
      <c r="A12" s="69">
        <v>5</v>
      </c>
      <c r="B12" s="70">
        <f t="shared" ca="1" si="1"/>
        <v>-2.0102339486929979E-2</v>
      </c>
      <c r="D12">
        <v>0</v>
      </c>
      <c r="F12">
        <f t="shared" ca="1" si="2"/>
        <v>0</v>
      </c>
      <c r="G12">
        <f t="shared" si="6"/>
        <v>0</v>
      </c>
      <c r="H12">
        <f t="shared" si="7"/>
        <v>0</v>
      </c>
      <c r="I12">
        <f t="shared" ca="1" si="8"/>
        <v>0</v>
      </c>
      <c r="J12">
        <f ca="1">SUM($I$8:$I12)</f>
        <v>0</v>
      </c>
      <c r="K12">
        <f t="shared" ca="1" si="9"/>
        <v>0</v>
      </c>
      <c r="AC12" s="49">
        <v>5</v>
      </c>
      <c r="AD12" s="49">
        <f t="shared" ca="1" si="3"/>
        <v>186</v>
      </c>
      <c r="AE12" s="49">
        <f t="shared" ca="1" si="0"/>
        <v>194</v>
      </c>
      <c r="AF12" s="6">
        <f t="shared" si="4"/>
        <v>6</v>
      </c>
      <c r="AG12" s="49" t="str">
        <f t="shared" si="10"/>
        <v>Sheet6!</v>
      </c>
      <c r="AH12" s="58">
        <f ca="1">IF($AC12&lt;NumPeaks+1,Sheet6!$L$7,"")</f>
        <v>1.0018972515383722</v>
      </c>
      <c r="AI12" s="58">
        <f ca="1">IF($AC12&lt;NumPeaks+1,Sheet6!$L$8,"")</f>
        <v>186.59723271531874</v>
      </c>
      <c r="AJ12" s="58">
        <f ca="1">IF($AC12&lt;NumPeaks+1,Sheet6!$L$9,"")</f>
        <v>10.23044942281121</v>
      </c>
      <c r="AK12" s="58">
        <f t="shared" ca="1" si="5"/>
        <v>19.443312720907784</v>
      </c>
    </row>
    <row r="13" spans="1:38" ht="18.75" x14ac:dyDescent="0.3">
      <c r="A13" s="69">
        <v>6</v>
      </c>
      <c r="B13" s="70">
        <f t="shared" ca="1" si="1"/>
        <v>-2.5419874725412652E-2</v>
      </c>
      <c r="D13">
        <v>0</v>
      </c>
      <c r="F13">
        <f t="shared" ca="1" si="2"/>
        <v>0</v>
      </c>
      <c r="G13">
        <f t="shared" si="6"/>
        <v>0</v>
      </c>
      <c r="H13">
        <f t="shared" si="7"/>
        <v>0</v>
      </c>
      <c r="I13">
        <f t="shared" ca="1" si="8"/>
        <v>0</v>
      </c>
      <c r="J13">
        <f ca="1">SUM($I$8:$I13)</f>
        <v>0</v>
      </c>
      <c r="K13">
        <f t="shared" ca="1" si="9"/>
        <v>0</v>
      </c>
      <c r="AC13" s="49">
        <v>6</v>
      </c>
      <c r="AD13" s="49">
        <f t="shared" ca="1" si="3"/>
        <v>206</v>
      </c>
      <c r="AE13" s="49">
        <f t="shared" ca="1" si="0"/>
        <v>214</v>
      </c>
      <c r="AF13" s="6">
        <f t="shared" si="4"/>
        <v>7</v>
      </c>
      <c r="AG13" s="49" t="str">
        <f t="shared" si="10"/>
        <v>Sheet7!</v>
      </c>
      <c r="AH13" s="58">
        <f ca="1">IF($AC13&lt;NumPeaks+1,Sheet7!$L$7,"")</f>
        <v>1.0401399932183826</v>
      </c>
      <c r="AI13" s="58">
        <f ca="1">IF($AC13&lt;NumPeaks+1,Sheet7!$L$8,"")</f>
        <v>205.94046856247527</v>
      </c>
      <c r="AJ13" s="58">
        <f ca="1">IF($AC13&lt;NumPeaks+1,Sheet7!$L$9,"")</f>
        <v>9.5389978963119191</v>
      </c>
      <c r="AK13" s="58">
        <f t="shared" ca="1" si="5"/>
        <v>19.343235847156535</v>
      </c>
    </row>
    <row r="14" spans="1:38" ht="18.75" x14ac:dyDescent="0.3">
      <c r="A14" s="69">
        <v>7</v>
      </c>
      <c r="B14" s="70">
        <f t="shared" ca="1" si="1"/>
        <v>2.8993148768663424E-2</v>
      </c>
      <c r="D14">
        <v>0</v>
      </c>
      <c r="F14">
        <f t="shared" ca="1" si="2"/>
        <v>0</v>
      </c>
      <c r="G14">
        <f t="shared" si="6"/>
        <v>0</v>
      </c>
      <c r="H14">
        <f t="shared" si="7"/>
        <v>0</v>
      </c>
      <c r="I14">
        <f t="shared" ca="1" si="8"/>
        <v>0</v>
      </c>
      <c r="J14">
        <f ca="1">SUM($I$8:$I14)</f>
        <v>0</v>
      </c>
      <c r="K14">
        <f t="shared" ca="1" si="9"/>
        <v>0</v>
      </c>
      <c r="AC14" s="49">
        <v>7</v>
      </c>
      <c r="AD14" s="49">
        <f t="shared" ca="1" si="3"/>
        <v>225</v>
      </c>
      <c r="AE14" s="49">
        <f t="shared" ca="1" si="0"/>
        <v>233</v>
      </c>
      <c r="AF14" s="6">
        <f t="shared" si="4"/>
        <v>8</v>
      </c>
      <c r="AG14" s="49" t="str">
        <f t="shared" si="10"/>
        <v>Sheet8!</v>
      </c>
      <c r="AH14" s="58">
        <f ca="1">IF($AC14&lt;NumPeaks+1,Sheet8!$L$7,"")</f>
        <v>1.0536960555631465</v>
      </c>
      <c r="AI14" s="58">
        <f ca="1">IF($AC14&lt;NumPeaks+1,Sheet8!$L$8,"")</f>
        <v>225.51992761984431</v>
      </c>
      <c r="AJ14" s="58">
        <f ca="1">IF($AC14&lt;NumPeaks+1,Sheet8!$L$9,"")</f>
        <v>9.438835585691594</v>
      </c>
      <c r="AK14" s="58">
        <f t="shared" ca="1" si="5"/>
        <v>19.579459057369036</v>
      </c>
    </row>
    <row r="15" spans="1:38" ht="18.75" x14ac:dyDescent="0.3">
      <c r="A15" s="69">
        <v>8</v>
      </c>
      <c r="B15" s="70">
        <f t="shared" ca="1" si="1"/>
        <v>2.3432783866200027E-2</v>
      </c>
      <c r="D15">
        <v>0</v>
      </c>
      <c r="F15">
        <f t="shared" ca="1" si="2"/>
        <v>0</v>
      </c>
      <c r="G15">
        <f t="shared" si="6"/>
        <v>0</v>
      </c>
      <c r="H15">
        <f t="shared" si="7"/>
        <v>0</v>
      </c>
      <c r="I15">
        <f t="shared" ca="1" si="8"/>
        <v>0</v>
      </c>
      <c r="J15">
        <f ca="1">SUM($I$8:$I15)</f>
        <v>0</v>
      </c>
      <c r="K15">
        <f t="shared" ca="1" si="9"/>
        <v>0</v>
      </c>
      <c r="AC15" s="49">
        <v>8</v>
      </c>
      <c r="AD15" s="49">
        <f t="shared" ca="1" si="3"/>
        <v>245</v>
      </c>
      <c r="AE15" s="49">
        <f t="shared" ca="1" si="0"/>
        <v>253</v>
      </c>
      <c r="AF15" s="6">
        <f t="shared" si="4"/>
        <v>9</v>
      </c>
      <c r="AG15" s="49" t="str">
        <f t="shared" si="10"/>
        <v>Sheet9!</v>
      </c>
      <c r="AH15" s="58">
        <f ca="1">IF($AC15&lt;NumPeaks+1,Sheet9!$L$7,"")</f>
        <v>1.1109532333397185</v>
      </c>
      <c r="AI15" s="58">
        <f ca="1">IF($AC15&lt;NumPeaks+1,Sheet9!$L$8,"")</f>
        <v>245.27833564592871</v>
      </c>
      <c r="AJ15" s="58">
        <f ca="1">IF($AC15&lt;NumPeaks+1,Sheet9!$L$9,"")</f>
        <v>8.1140586266821639</v>
      </c>
      <c r="AK15" s="58">
        <f t="shared" ca="1" si="5"/>
        <v>19.758408026084396</v>
      </c>
    </row>
    <row r="16" spans="1:38" ht="18.75" x14ac:dyDescent="0.3">
      <c r="A16" s="69">
        <v>9</v>
      </c>
      <c r="B16" s="70">
        <f t="shared" ca="1" si="1"/>
        <v>0.10560485273006953</v>
      </c>
      <c r="D16">
        <f t="shared" ref="D16:D47" ca="1" si="11">(B8*$J$5+B9*$K$5+B10*$L$5+B11*$M$5+B12*$N$5+B13*$O$5+B14*$P$5+B15*$Q$5+B16*$R$5+B17*$S$5+B18*$T$5+B19*$U$5+B20*$V$5+B21*$W$5+B22*$X$5+B23*$Y$5+B24*$Z$5)/$AA$5</f>
        <v>0.35978944840195548</v>
      </c>
      <c r="F16">
        <f t="shared" ca="1" si="2"/>
        <v>0</v>
      </c>
      <c r="G16">
        <f ca="1">IF(SIGN(D15) &gt; SIGN(D16),1,0)</f>
        <v>0</v>
      </c>
      <c r="H16">
        <f t="shared" ca="1" si="7"/>
        <v>0</v>
      </c>
      <c r="I16">
        <f t="shared" ca="1" si="8"/>
        <v>0</v>
      </c>
      <c r="J16">
        <f ca="1">SUM($I$8:$I16)</f>
        <v>0</v>
      </c>
      <c r="K16">
        <f t="shared" ca="1" si="9"/>
        <v>0</v>
      </c>
      <c r="AC16" s="49">
        <v>9</v>
      </c>
      <c r="AD16" s="49">
        <f t="shared" ca="1" si="3"/>
        <v>265</v>
      </c>
      <c r="AE16" s="49">
        <f t="shared" ca="1" si="0"/>
        <v>273</v>
      </c>
      <c r="AF16" s="6">
        <f t="shared" si="4"/>
        <v>10</v>
      </c>
      <c r="AG16" s="49" t="str">
        <f t="shared" si="10"/>
        <v>Sheet10!</v>
      </c>
      <c r="AH16" s="58">
        <f ca="1">IF($AC16&lt;NumPeaks+1,Sheet10!$L$7,"")</f>
        <v>1.0329231573654141</v>
      </c>
      <c r="AI16" s="58">
        <f ca="1">IF($AC16&lt;NumPeaks+1,Sheet10!$L$8,"")</f>
        <v>265.01498376981652</v>
      </c>
      <c r="AJ16" s="58">
        <f ca="1">IF($AC16&lt;NumPeaks+1,Sheet10!$L$9,"")</f>
        <v>8.6301844703259381</v>
      </c>
      <c r="AK16" s="58">
        <f t="shared" ca="1" si="5"/>
        <v>19.736648123887818</v>
      </c>
    </row>
    <row r="17" spans="1:37" ht="18.75" x14ac:dyDescent="0.3">
      <c r="A17" s="69">
        <v>10</v>
      </c>
      <c r="B17" s="70">
        <f t="shared" ca="1" si="1"/>
        <v>3.685467129446697E-2</v>
      </c>
      <c r="D17">
        <f t="shared" ca="1" si="11"/>
        <v>0.48273920416154437</v>
      </c>
      <c r="F17">
        <f t="shared" ca="1" si="2"/>
        <v>0</v>
      </c>
      <c r="G17">
        <f t="shared" ca="1" si="6"/>
        <v>0</v>
      </c>
      <c r="H17">
        <f t="shared" ca="1" si="7"/>
        <v>0</v>
      </c>
      <c r="I17">
        <f t="shared" ca="1" si="8"/>
        <v>0</v>
      </c>
      <c r="J17">
        <f ca="1">SUM($I$8:$I17)</f>
        <v>0</v>
      </c>
      <c r="K17">
        <f t="shared" ca="1" si="9"/>
        <v>0</v>
      </c>
      <c r="AC17" s="49">
        <v>10</v>
      </c>
      <c r="AD17" s="49">
        <f t="shared" ca="1" si="3"/>
        <v>284</v>
      </c>
      <c r="AE17" s="49">
        <f t="shared" ca="1" si="0"/>
        <v>292</v>
      </c>
      <c r="AF17" s="6">
        <f t="shared" si="4"/>
        <v>11</v>
      </c>
      <c r="AG17" s="49" t="str">
        <f t="shared" si="10"/>
        <v>Sheet11!</v>
      </c>
      <c r="AH17" s="58">
        <f ca="1">IF($AC17&lt;NumPeaks+1,Sheet11!$L$7,"")</f>
        <v>1.0286613253624308</v>
      </c>
      <c r="AI17" s="58">
        <f ca="1">IF($AC17&lt;NumPeaks+1,Sheet11!$L$8,"")</f>
        <v>284.60520925499719</v>
      </c>
      <c r="AJ17" s="58">
        <f ca="1">IF($AC17&lt;NumPeaks+1,Sheet11!$L$9,"")</f>
        <v>9.3363848494548058</v>
      </c>
      <c r="AK17" s="58">
        <f t="shared" ca="1" si="5"/>
        <v>19.590225485180667</v>
      </c>
    </row>
    <row r="18" spans="1:37" x14ac:dyDescent="0.25">
      <c r="A18" s="69">
        <v>11</v>
      </c>
      <c r="B18" s="70">
        <f t="shared" ca="1" si="1"/>
        <v>-3.4421849889303191E-2</v>
      </c>
      <c r="D18">
        <f t="shared" ca="1" si="11"/>
        <v>0.41849530106135557</v>
      </c>
      <c r="F18">
        <f t="shared" ca="1" si="2"/>
        <v>0</v>
      </c>
      <c r="G18">
        <f t="shared" ca="1" si="6"/>
        <v>0</v>
      </c>
      <c r="H18">
        <f t="shared" ca="1" si="7"/>
        <v>0</v>
      </c>
      <c r="I18">
        <f t="shared" ca="1" si="8"/>
        <v>0</v>
      </c>
      <c r="J18">
        <f ca="1">SUM($I$8:$I18)</f>
        <v>0</v>
      </c>
      <c r="K18">
        <f t="shared" ca="1" si="9"/>
        <v>0</v>
      </c>
      <c r="AH18" s="1"/>
      <c r="AI18" s="1"/>
      <c r="AJ18" s="1"/>
    </row>
    <row r="19" spans="1:37" x14ac:dyDescent="0.25">
      <c r="A19" s="69">
        <v>12</v>
      </c>
      <c r="B19" s="70">
        <f t="shared" ca="1" si="1"/>
        <v>-4.9955049120913697E-2</v>
      </c>
      <c r="D19">
        <f t="shared" ca="1" si="11"/>
        <v>0.21457629687029081</v>
      </c>
      <c r="F19">
        <f t="shared" ca="1" si="2"/>
        <v>0</v>
      </c>
      <c r="G19">
        <f ca="1">IF(SIGN(D18) &gt; SIGN(D19),1,0)</f>
        <v>0</v>
      </c>
      <c r="H19">
        <f t="shared" ca="1" si="7"/>
        <v>0</v>
      </c>
      <c r="I19">
        <f t="shared" ca="1" si="8"/>
        <v>0</v>
      </c>
      <c r="J19">
        <f ca="1">SUM($I$8:$I19)</f>
        <v>0</v>
      </c>
      <c r="K19">
        <f t="shared" ca="1" si="9"/>
        <v>0</v>
      </c>
      <c r="AH19" s="1"/>
      <c r="AI19" s="1"/>
      <c r="AJ19" s="1"/>
    </row>
    <row r="20" spans="1:37" x14ac:dyDescent="0.25">
      <c r="A20" s="69">
        <v>13</v>
      </c>
      <c r="B20" s="70">
        <f t="shared" ca="1" si="1"/>
        <v>6.4729303357441453E-2</v>
      </c>
      <c r="D20">
        <f t="shared" ca="1" si="11"/>
        <v>0.16517328461566755</v>
      </c>
      <c r="F20">
        <f t="shared" ca="1" si="2"/>
        <v>0</v>
      </c>
      <c r="G20">
        <f t="shared" ca="1" si="6"/>
        <v>0</v>
      </c>
      <c r="H20">
        <f ca="1">IF((D19 - D20)&gt;$E$3,1,0)</f>
        <v>0</v>
      </c>
      <c r="I20">
        <f t="shared" ca="1" si="8"/>
        <v>0</v>
      </c>
      <c r="J20">
        <f ca="1">SUM($I$8:$I20)</f>
        <v>0</v>
      </c>
      <c r="K20">
        <f t="shared" ca="1" si="9"/>
        <v>0</v>
      </c>
      <c r="AH20" s="1"/>
      <c r="AI20" s="1"/>
      <c r="AJ20" s="1"/>
    </row>
    <row r="21" spans="1:37" x14ac:dyDescent="0.25">
      <c r="A21" s="69">
        <v>14</v>
      </c>
      <c r="B21" s="70">
        <f t="shared" ca="1" si="1"/>
        <v>3.9953883263699232E-2</v>
      </c>
      <c r="D21">
        <f t="shared" ca="1" si="11"/>
        <v>0.30452762319982191</v>
      </c>
      <c r="F21">
        <f t="shared" ca="1" si="2"/>
        <v>0</v>
      </c>
      <c r="G21">
        <f ca="1">IF(SIGN(D20) &gt; SIGN(D21),1,0)</f>
        <v>0</v>
      </c>
      <c r="H21">
        <f t="shared" ca="1" si="7"/>
        <v>0</v>
      </c>
      <c r="I21">
        <f t="shared" ca="1" si="8"/>
        <v>0</v>
      </c>
      <c r="J21">
        <f ca="1">SUM($I$8:$I21)</f>
        <v>0</v>
      </c>
      <c r="K21">
        <f t="shared" ca="1" si="9"/>
        <v>0</v>
      </c>
      <c r="AH21" s="1"/>
      <c r="AI21" s="1"/>
      <c r="AJ21" s="1"/>
    </row>
    <row r="22" spans="1:37" x14ac:dyDescent="0.25">
      <c r="A22" s="69">
        <v>15</v>
      </c>
      <c r="B22" s="70">
        <f t="shared" ca="1" si="1"/>
        <v>0.13069936348417407</v>
      </c>
      <c r="D22">
        <f t="shared" ca="1" si="11"/>
        <v>0.1835793895967959</v>
      </c>
      <c r="F22">
        <f t="shared" ca="1" si="2"/>
        <v>0</v>
      </c>
      <c r="G22">
        <f t="shared" ca="1" si="6"/>
        <v>0</v>
      </c>
      <c r="H22">
        <f t="shared" ca="1" si="7"/>
        <v>0</v>
      </c>
      <c r="I22">
        <f t="shared" ca="1" si="8"/>
        <v>0</v>
      </c>
      <c r="J22">
        <f ca="1">SUM($I$8:$I22)</f>
        <v>0</v>
      </c>
      <c r="K22">
        <f t="shared" ca="1" si="9"/>
        <v>0</v>
      </c>
      <c r="AH22" s="1"/>
      <c r="AI22" s="1"/>
      <c r="AJ22" s="1" t="s">
        <v>2</v>
      </c>
    </row>
    <row r="23" spans="1:37" x14ac:dyDescent="0.25">
      <c r="A23" s="69">
        <v>16</v>
      </c>
      <c r="B23" s="70">
        <f t="shared" ca="1" si="1"/>
        <v>-1.2381082447370018E-3</v>
      </c>
      <c r="D23">
        <f t="shared" ca="1" si="11"/>
        <v>-6.1889172052541574E-2</v>
      </c>
      <c r="F23">
        <f t="shared" ca="1" si="2"/>
        <v>0</v>
      </c>
      <c r="G23">
        <f t="shared" ca="1" si="6"/>
        <v>1</v>
      </c>
      <c r="H23">
        <f ca="1">IF((D22 - D23)&gt;$E$3,1,0)</f>
        <v>0</v>
      </c>
      <c r="I23">
        <f t="shared" ca="1" si="8"/>
        <v>0</v>
      </c>
      <c r="J23">
        <f ca="1">SUM($I$8:$I23)</f>
        <v>0</v>
      </c>
      <c r="K23">
        <f t="shared" ca="1" si="9"/>
        <v>0</v>
      </c>
      <c r="AH23" s="1"/>
      <c r="AI23" s="1"/>
      <c r="AJ23" s="1"/>
    </row>
    <row r="24" spans="1:37" x14ac:dyDescent="0.25">
      <c r="A24" s="69">
        <v>17</v>
      </c>
      <c r="B24" s="70">
        <f t="shared" ca="1" si="1"/>
        <v>8.9589923757826158E-3</v>
      </c>
      <c r="D24">
        <f t="shared" ca="1" si="11"/>
        <v>-0.80246365240811646</v>
      </c>
      <c r="F24">
        <f t="shared" ca="1" si="2"/>
        <v>0</v>
      </c>
      <c r="G24">
        <f ca="1">IF(SIGN(D23) &gt; SIGN(D24),1,0)</f>
        <v>0</v>
      </c>
      <c r="H24">
        <f t="shared" ca="1" si="7"/>
        <v>1</v>
      </c>
      <c r="I24">
        <f t="shared" ca="1" si="8"/>
        <v>0</v>
      </c>
      <c r="J24">
        <f ca="1">SUM($I$8:$I24)</f>
        <v>0</v>
      </c>
      <c r="K24">
        <f t="shared" ca="1" si="9"/>
        <v>0</v>
      </c>
      <c r="AH24" s="1"/>
      <c r="AI24" s="1"/>
      <c r="AJ24" s="1"/>
    </row>
    <row r="25" spans="1:37" x14ac:dyDescent="0.25">
      <c r="A25" s="69">
        <v>18</v>
      </c>
      <c r="B25" s="70">
        <f t="shared" ca="1" si="1"/>
        <v>7.0944737797166632E-2</v>
      </c>
      <c r="D25">
        <f t="shared" ca="1" si="11"/>
        <v>-1.2053512696480697</v>
      </c>
      <c r="F25">
        <f t="shared" ca="1" si="2"/>
        <v>0</v>
      </c>
      <c r="G25">
        <f t="shared" ca="1" si="6"/>
        <v>0</v>
      </c>
      <c r="H25">
        <f t="shared" ca="1" si="7"/>
        <v>1</v>
      </c>
      <c r="I25">
        <f t="shared" ca="1" si="8"/>
        <v>0</v>
      </c>
      <c r="J25">
        <f ca="1">SUM($I$8:$I25)</f>
        <v>0</v>
      </c>
      <c r="K25">
        <f t="shared" ca="1" si="9"/>
        <v>0</v>
      </c>
      <c r="AH25" s="1"/>
      <c r="AI25" s="1"/>
      <c r="AJ25" s="1"/>
    </row>
    <row r="26" spans="1:37" x14ac:dyDescent="0.25">
      <c r="A26" s="69">
        <v>19</v>
      </c>
      <c r="B26" s="70">
        <f t="shared" ca="1" si="1"/>
        <v>8.0667070631643356E-2</v>
      </c>
      <c r="D26">
        <f t="shared" ca="1" si="11"/>
        <v>-1.5207201680484839</v>
      </c>
      <c r="F26">
        <f t="shared" ca="1" si="2"/>
        <v>0</v>
      </c>
      <c r="G26">
        <f t="shared" ca="1" si="6"/>
        <v>0</v>
      </c>
      <c r="H26">
        <f t="shared" ca="1" si="7"/>
        <v>1</v>
      </c>
      <c r="I26">
        <f t="shared" ca="1" si="8"/>
        <v>0</v>
      </c>
      <c r="J26">
        <f ca="1">SUM($I$8:$I26)</f>
        <v>0</v>
      </c>
      <c r="K26">
        <f t="shared" ca="1" si="9"/>
        <v>0</v>
      </c>
      <c r="AH26" s="1"/>
      <c r="AI26" s="1"/>
      <c r="AJ26" s="1"/>
    </row>
    <row r="27" spans="1:37" x14ac:dyDescent="0.25">
      <c r="A27" s="69">
        <v>20</v>
      </c>
      <c r="B27" s="70">
        <f t="shared" ca="1" si="1"/>
        <v>-1.8500987288207816E-3</v>
      </c>
      <c r="D27">
        <f t="shared" ca="1" si="11"/>
        <v>-1.2895002423502346</v>
      </c>
      <c r="F27">
        <f t="shared" ca="1" si="2"/>
        <v>0</v>
      </c>
      <c r="G27">
        <f t="shared" ca="1" si="6"/>
        <v>0</v>
      </c>
      <c r="H27">
        <f ca="1">IF((D26 - D27)&gt;$E$3,1,0)</f>
        <v>0</v>
      </c>
      <c r="I27">
        <f t="shared" ca="1" si="8"/>
        <v>0</v>
      </c>
      <c r="J27">
        <f ca="1">SUM($I$8:$I27)</f>
        <v>0</v>
      </c>
      <c r="K27">
        <f t="shared" ca="1" si="9"/>
        <v>0</v>
      </c>
      <c r="AG27" t="s">
        <v>2</v>
      </c>
      <c r="AH27" s="1"/>
      <c r="AI27" s="1"/>
      <c r="AJ27" s="1"/>
    </row>
    <row r="28" spans="1:37" x14ac:dyDescent="0.25">
      <c r="A28" s="69">
        <v>21</v>
      </c>
      <c r="B28" s="70">
        <f t="shared" ca="1" si="1"/>
        <v>-7.9709512119737494E-2</v>
      </c>
      <c r="D28">
        <f t="shared" ca="1" si="11"/>
        <v>-1.1331172821178697</v>
      </c>
      <c r="F28">
        <f t="shared" ca="1" si="2"/>
        <v>0</v>
      </c>
      <c r="G28">
        <f t="shared" ca="1" si="6"/>
        <v>0</v>
      </c>
      <c r="H28">
        <f t="shared" ca="1" si="7"/>
        <v>0</v>
      </c>
      <c r="I28">
        <f t="shared" ca="1" si="8"/>
        <v>0</v>
      </c>
      <c r="J28">
        <f ca="1">SUM($I$8:$I28)</f>
        <v>0</v>
      </c>
      <c r="K28">
        <f t="shared" ca="1" si="9"/>
        <v>0</v>
      </c>
      <c r="AH28" s="1"/>
      <c r="AI28" s="1"/>
      <c r="AJ28" s="1"/>
    </row>
    <row r="29" spans="1:37" x14ac:dyDescent="0.25">
      <c r="A29" s="69">
        <v>22</v>
      </c>
      <c r="B29" s="70">
        <f t="shared" ca="1" si="1"/>
        <v>-1.6395642060912707E-2</v>
      </c>
      <c r="D29">
        <f t="shared" ca="1" si="11"/>
        <v>-0.86776886039019363</v>
      </c>
      <c r="F29">
        <f t="shared" ca="1" si="2"/>
        <v>0</v>
      </c>
      <c r="G29">
        <f t="shared" ca="1" si="6"/>
        <v>0</v>
      </c>
      <c r="H29">
        <f t="shared" ca="1" si="7"/>
        <v>0</v>
      </c>
      <c r="I29">
        <f t="shared" ca="1" si="8"/>
        <v>0</v>
      </c>
      <c r="J29">
        <f ca="1">SUM($I$8:$I29)</f>
        <v>0</v>
      </c>
      <c r="K29">
        <f t="shared" ca="1" si="9"/>
        <v>0</v>
      </c>
      <c r="AH29" s="1"/>
      <c r="AI29" s="1"/>
      <c r="AJ29" s="1"/>
    </row>
    <row r="30" spans="1:37" x14ac:dyDescent="0.25">
      <c r="A30" s="69">
        <v>23</v>
      </c>
      <c r="B30" s="70">
        <f t="shared" ca="1" si="1"/>
        <v>-0.12046831290864611</v>
      </c>
      <c r="D30">
        <f t="shared" ca="1" si="11"/>
        <v>-0.71054856037033964</v>
      </c>
      <c r="F30">
        <f t="shared" ca="1" si="2"/>
        <v>0</v>
      </c>
      <c r="G30">
        <f t="shared" ca="1" si="6"/>
        <v>0</v>
      </c>
      <c r="H30">
        <f t="shared" ca="1" si="7"/>
        <v>0</v>
      </c>
      <c r="I30">
        <f t="shared" ca="1" si="8"/>
        <v>0</v>
      </c>
      <c r="J30">
        <f ca="1">SUM($I$8:$I30)</f>
        <v>0</v>
      </c>
      <c r="K30">
        <f t="shared" ca="1" si="9"/>
        <v>0</v>
      </c>
      <c r="AH30" s="1"/>
      <c r="AI30" s="1"/>
      <c r="AJ30" s="1"/>
    </row>
    <row r="31" spans="1:37" x14ac:dyDescent="0.25">
      <c r="A31" s="69">
        <v>24</v>
      </c>
      <c r="B31" s="70">
        <f t="shared" ca="1" si="1"/>
        <v>1.8236055865427404E-2</v>
      </c>
      <c r="D31">
        <f t="shared" ca="1" si="11"/>
        <v>-0.26600475002430241</v>
      </c>
      <c r="F31">
        <f t="shared" ca="1" si="2"/>
        <v>0</v>
      </c>
      <c r="G31">
        <f ca="1">IF(SIGN(D30) &gt; SIGN(D31),1,0)</f>
        <v>0</v>
      </c>
      <c r="H31">
        <f ca="1">IF((D30 - D31)&gt;$E$3,1,0)</f>
        <v>0</v>
      </c>
      <c r="I31">
        <f t="shared" ca="1" si="8"/>
        <v>0</v>
      </c>
      <c r="J31">
        <f ca="1">SUM($I$8:$I31)</f>
        <v>0</v>
      </c>
      <c r="K31">
        <f t="shared" ca="1" si="9"/>
        <v>0</v>
      </c>
      <c r="AH31" s="1"/>
      <c r="AI31" s="1"/>
      <c r="AJ31" s="1"/>
    </row>
    <row r="32" spans="1:37" x14ac:dyDescent="0.25">
      <c r="A32" s="69">
        <v>25</v>
      </c>
      <c r="B32" s="70">
        <f t="shared" ca="1" si="1"/>
        <v>-1.2916463300975012E-2</v>
      </c>
      <c r="D32">
        <f t="shared" ca="1" si="11"/>
        <v>0.25352850872450733</v>
      </c>
      <c r="F32">
        <f t="shared" ca="1" si="2"/>
        <v>0</v>
      </c>
      <c r="G32">
        <f t="shared" ca="1" si="6"/>
        <v>0</v>
      </c>
      <c r="H32">
        <f t="shared" ca="1" si="7"/>
        <v>0</v>
      </c>
      <c r="I32">
        <f t="shared" ca="1" si="8"/>
        <v>0</v>
      </c>
      <c r="J32">
        <f ca="1">SUM($I$8:$I32)</f>
        <v>0</v>
      </c>
      <c r="K32">
        <f t="shared" ca="1" si="9"/>
        <v>0</v>
      </c>
      <c r="AH32" s="1"/>
      <c r="AI32" s="1"/>
      <c r="AJ32" s="1"/>
    </row>
    <row r="33" spans="1:36" x14ac:dyDescent="0.25">
      <c r="A33" s="69">
        <v>26</v>
      </c>
      <c r="B33" s="70">
        <f t="shared" ca="1" si="1"/>
        <v>-6.6651196793610548E-2</v>
      </c>
      <c r="D33">
        <f t="shared" ca="1" si="11"/>
        <v>0.53454865888696268</v>
      </c>
      <c r="F33">
        <f t="shared" ca="1" si="2"/>
        <v>0</v>
      </c>
      <c r="G33">
        <f ca="1">IF(SIGN(D32) &gt; SIGN(D33),1,0)</f>
        <v>0</v>
      </c>
      <c r="H33">
        <f t="shared" ca="1" si="7"/>
        <v>0</v>
      </c>
      <c r="I33">
        <f t="shared" ca="1" si="8"/>
        <v>0</v>
      </c>
      <c r="J33">
        <f ca="1">SUM($I$8:$I33)</f>
        <v>0</v>
      </c>
      <c r="K33">
        <f t="shared" ca="1" si="9"/>
        <v>0</v>
      </c>
      <c r="AH33" s="1"/>
      <c r="AI33" s="1"/>
      <c r="AJ33" s="1"/>
    </row>
    <row r="34" spans="1:36" x14ac:dyDescent="0.25">
      <c r="A34" s="69">
        <v>27</v>
      </c>
      <c r="B34" s="70">
        <f t="shared" ca="1" si="1"/>
        <v>-6.5175552939909067E-3</v>
      </c>
      <c r="D34">
        <f t="shared" ca="1" si="11"/>
        <v>0.5750954613609871</v>
      </c>
      <c r="F34">
        <f t="shared" ca="1" si="2"/>
        <v>0</v>
      </c>
      <c r="G34">
        <f t="shared" ca="1" si="6"/>
        <v>0</v>
      </c>
      <c r="H34">
        <f t="shared" ca="1" si="7"/>
        <v>0</v>
      </c>
      <c r="I34">
        <f t="shared" ca="1" si="8"/>
        <v>0</v>
      </c>
      <c r="J34">
        <f ca="1">SUM($I$8:$I34)</f>
        <v>0</v>
      </c>
      <c r="K34">
        <f t="shared" ca="1" si="9"/>
        <v>0</v>
      </c>
      <c r="AH34" s="1"/>
      <c r="AI34" s="1"/>
      <c r="AJ34" s="1"/>
    </row>
    <row r="35" spans="1:36" x14ac:dyDescent="0.25">
      <c r="A35" s="69">
        <v>28</v>
      </c>
      <c r="B35" s="70">
        <f t="shared" ca="1" si="1"/>
        <v>3.9526989455144325E-3</v>
      </c>
      <c r="D35">
        <f t="shared" ca="1" si="11"/>
        <v>-6.5575202283547074E-3</v>
      </c>
      <c r="F35">
        <f t="shared" ca="1" si="2"/>
        <v>0</v>
      </c>
      <c r="G35">
        <f t="shared" ca="1" si="6"/>
        <v>1</v>
      </c>
      <c r="H35">
        <f t="shared" ca="1" si="7"/>
        <v>1</v>
      </c>
      <c r="I35">
        <f t="shared" ca="1" si="8"/>
        <v>0</v>
      </c>
      <c r="J35">
        <f ca="1">SUM($I$8:$I35)</f>
        <v>0</v>
      </c>
      <c r="K35">
        <f t="shared" ca="1" si="9"/>
        <v>0</v>
      </c>
      <c r="AH35" s="1"/>
      <c r="AI35" s="1"/>
      <c r="AJ35" s="1"/>
    </row>
    <row r="36" spans="1:36" ht="14.25" customHeight="1" x14ac:dyDescent="0.25">
      <c r="A36" s="69">
        <v>29</v>
      </c>
      <c r="B36" s="70">
        <f t="shared" ca="1" si="1"/>
        <v>-5.8365228365388239E-2</v>
      </c>
      <c r="D36">
        <f t="shared" ca="1" si="11"/>
        <v>-8.6676852907692892E-2</v>
      </c>
      <c r="F36">
        <f t="shared" ca="1" si="2"/>
        <v>0</v>
      </c>
      <c r="G36">
        <f t="shared" ca="1" si="6"/>
        <v>0</v>
      </c>
      <c r="H36">
        <f t="shared" ca="1" si="7"/>
        <v>0</v>
      </c>
      <c r="I36">
        <f t="shared" ca="1" si="8"/>
        <v>0</v>
      </c>
      <c r="J36">
        <f ca="1">SUM($I$8:$I36)</f>
        <v>0</v>
      </c>
      <c r="K36">
        <f t="shared" ca="1" si="9"/>
        <v>0</v>
      </c>
      <c r="AH36" s="1"/>
      <c r="AI36" s="1"/>
      <c r="AJ36" s="1"/>
    </row>
    <row r="37" spans="1:36" x14ac:dyDescent="0.25">
      <c r="A37" s="69">
        <v>30</v>
      </c>
      <c r="B37" s="70">
        <f t="shared" ca="1" si="1"/>
        <v>2.1576910622134817E-2</v>
      </c>
      <c r="D37">
        <f t="shared" ca="1" si="11"/>
        <v>-0.25894810620498027</v>
      </c>
      <c r="F37">
        <f t="shared" ca="1" si="2"/>
        <v>0</v>
      </c>
      <c r="G37">
        <f t="shared" ca="1" si="6"/>
        <v>0</v>
      </c>
      <c r="H37">
        <f t="shared" ca="1" si="7"/>
        <v>0</v>
      </c>
      <c r="I37">
        <f t="shared" ca="1" si="8"/>
        <v>0</v>
      </c>
      <c r="J37">
        <f ca="1">SUM($I$8:$I37)</f>
        <v>0</v>
      </c>
      <c r="K37">
        <f t="shared" ca="1" si="9"/>
        <v>0</v>
      </c>
      <c r="AG37" s="61"/>
    </row>
    <row r="38" spans="1:36" x14ac:dyDescent="0.25">
      <c r="A38" s="69">
        <v>31</v>
      </c>
      <c r="B38" s="70">
        <f t="shared" ca="1" si="1"/>
        <v>2.7572600663988145E-2</v>
      </c>
      <c r="D38">
        <f t="shared" ca="1" si="11"/>
        <v>-7.0463149563745248E-2</v>
      </c>
      <c r="F38">
        <f t="shared" ca="1" si="2"/>
        <v>0</v>
      </c>
      <c r="G38">
        <f t="shared" ca="1" si="6"/>
        <v>0</v>
      </c>
      <c r="H38">
        <f t="shared" ca="1" si="7"/>
        <v>0</v>
      </c>
      <c r="I38">
        <f t="shared" ca="1" si="8"/>
        <v>0</v>
      </c>
      <c r="J38">
        <f ca="1">SUM($I$8:$I38)</f>
        <v>0</v>
      </c>
      <c r="K38">
        <f t="shared" ca="1" si="9"/>
        <v>0</v>
      </c>
      <c r="AG38" s="61"/>
    </row>
    <row r="39" spans="1:36" x14ac:dyDescent="0.25">
      <c r="A39" s="69">
        <v>32</v>
      </c>
      <c r="B39" s="70">
        <f t="shared" ca="1" si="1"/>
        <v>-5.3514767725488868E-2</v>
      </c>
      <c r="D39">
        <f t="shared" ca="1" si="11"/>
        <v>0.22398112904888806</v>
      </c>
      <c r="F39">
        <f t="shared" ca="1" si="2"/>
        <v>0</v>
      </c>
      <c r="G39">
        <f t="shared" ca="1" si="6"/>
        <v>0</v>
      </c>
      <c r="H39">
        <f t="shared" ca="1" si="7"/>
        <v>0</v>
      </c>
      <c r="I39">
        <f t="shared" ca="1" si="8"/>
        <v>0</v>
      </c>
      <c r="J39">
        <f ca="1">SUM($I$8:$I39)</f>
        <v>0</v>
      </c>
      <c r="K39">
        <f t="shared" ca="1" si="9"/>
        <v>0</v>
      </c>
      <c r="O39" t="s">
        <v>2</v>
      </c>
      <c r="AG39" s="61"/>
    </row>
    <row r="40" spans="1:36" x14ac:dyDescent="0.25">
      <c r="A40" s="69">
        <v>33</v>
      </c>
      <c r="B40" s="70">
        <f t="shared" ca="1" si="1"/>
        <v>-2.7429385027858601E-2</v>
      </c>
      <c r="D40">
        <f t="shared" ca="1" si="11"/>
        <v>0.46064585835591182</v>
      </c>
      <c r="F40">
        <f t="shared" ca="1" si="2"/>
        <v>0</v>
      </c>
      <c r="G40">
        <f t="shared" ca="1" si="6"/>
        <v>0</v>
      </c>
      <c r="H40">
        <f t="shared" ca="1" si="7"/>
        <v>0</v>
      </c>
      <c r="I40">
        <f t="shared" ca="1" si="8"/>
        <v>0</v>
      </c>
      <c r="J40">
        <f ca="1">SUM($I$8:$I40)</f>
        <v>0</v>
      </c>
      <c r="K40">
        <f t="shared" ca="1" si="9"/>
        <v>0</v>
      </c>
    </row>
    <row r="41" spans="1:36" x14ac:dyDescent="0.25">
      <c r="A41" s="69">
        <v>34</v>
      </c>
      <c r="B41" s="70">
        <f t="shared" ca="1" si="1"/>
        <v>-0.13876901364193017</v>
      </c>
      <c r="D41">
        <f t="shared" ca="1" si="11"/>
        <v>0.56711587126448437</v>
      </c>
      <c r="F41">
        <f t="shared" ca="1" si="2"/>
        <v>0</v>
      </c>
      <c r="G41">
        <f t="shared" ca="1" si="6"/>
        <v>0</v>
      </c>
      <c r="H41">
        <f t="shared" ca="1" si="7"/>
        <v>0</v>
      </c>
      <c r="I41">
        <f t="shared" ca="1" si="8"/>
        <v>0</v>
      </c>
      <c r="J41">
        <f ca="1">SUM($I$8:$I41)</f>
        <v>0</v>
      </c>
      <c r="K41">
        <f t="shared" ca="1" si="9"/>
        <v>0</v>
      </c>
    </row>
    <row r="42" spans="1:36" x14ac:dyDescent="0.25">
      <c r="A42" s="69">
        <v>35</v>
      </c>
      <c r="B42" s="70">
        <f t="shared" ca="1" si="1"/>
        <v>3.8119802953839266E-2</v>
      </c>
      <c r="D42">
        <f t="shared" ca="1" si="11"/>
        <v>0.60890420871180373</v>
      </c>
      <c r="F42">
        <f t="shared" ca="1" si="2"/>
        <v>0</v>
      </c>
      <c r="G42">
        <f t="shared" ca="1" si="6"/>
        <v>0</v>
      </c>
      <c r="H42">
        <f t="shared" ca="1" si="7"/>
        <v>0</v>
      </c>
      <c r="I42">
        <f t="shared" ca="1" si="8"/>
        <v>0</v>
      </c>
      <c r="J42">
        <f ca="1">SUM($I$8:$I42)</f>
        <v>0</v>
      </c>
      <c r="K42">
        <f t="shared" ca="1" si="9"/>
        <v>0</v>
      </c>
    </row>
    <row r="43" spans="1:36" x14ac:dyDescent="0.25">
      <c r="A43" s="69">
        <v>36</v>
      </c>
      <c r="B43" s="70">
        <f t="shared" ca="1" si="1"/>
        <v>2.3095338344717E-3</v>
      </c>
      <c r="D43">
        <f t="shared" ca="1" si="11"/>
        <v>0.5543200773087531</v>
      </c>
      <c r="F43">
        <f t="shared" ca="1" si="2"/>
        <v>0</v>
      </c>
      <c r="G43">
        <f t="shared" ca="1" si="6"/>
        <v>0</v>
      </c>
      <c r="H43">
        <f t="shared" ca="1" si="7"/>
        <v>0</v>
      </c>
      <c r="I43">
        <f t="shared" ca="1" si="8"/>
        <v>0</v>
      </c>
      <c r="J43">
        <f ca="1">SUM($I$8:$I43)</f>
        <v>0</v>
      </c>
      <c r="K43">
        <f t="shared" ca="1" si="9"/>
        <v>0</v>
      </c>
    </row>
    <row r="44" spans="1:36" x14ac:dyDescent="0.25">
      <c r="A44" s="69">
        <v>37</v>
      </c>
      <c r="B44" s="70">
        <f t="shared" ca="1" si="1"/>
        <v>-2.0171285803182261E-2</v>
      </c>
      <c r="D44">
        <f t="shared" ca="1" si="11"/>
        <v>0.50176887850581475</v>
      </c>
      <c r="F44">
        <f t="shared" ca="1" si="2"/>
        <v>0</v>
      </c>
      <c r="G44">
        <f t="shared" ca="1" si="6"/>
        <v>0</v>
      </c>
      <c r="H44">
        <f t="shared" ca="1" si="7"/>
        <v>0</v>
      </c>
      <c r="I44">
        <f t="shared" ca="1" si="8"/>
        <v>0</v>
      </c>
      <c r="J44">
        <f ca="1">SUM($I$8:$I44)</f>
        <v>0</v>
      </c>
      <c r="K44">
        <f t="shared" ca="1" si="9"/>
        <v>0</v>
      </c>
    </row>
    <row r="45" spans="1:36" x14ac:dyDescent="0.25">
      <c r="A45" s="69">
        <v>38</v>
      </c>
      <c r="B45" s="70">
        <f t="shared" ca="1" si="1"/>
        <v>0.11222566384785311</v>
      </c>
      <c r="D45">
        <f t="shared" ca="1" si="11"/>
        <v>0.56987322829682763</v>
      </c>
      <c r="F45">
        <f t="shared" ca="1" si="2"/>
        <v>0</v>
      </c>
      <c r="G45">
        <f t="shared" ca="1" si="6"/>
        <v>0</v>
      </c>
      <c r="H45">
        <f t="shared" ca="1" si="7"/>
        <v>0</v>
      </c>
      <c r="I45">
        <f t="shared" ca="1" si="8"/>
        <v>0</v>
      </c>
      <c r="J45">
        <f ca="1">SUM($I$8:$I45)</f>
        <v>0</v>
      </c>
      <c r="K45">
        <f t="shared" ca="1" si="9"/>
        <v>0</v>
      </c>
    </row>
    <row r="46" spans="1:36" x14ac:dyDescent="0.25">
      <c r="A46" s="69">
        <v>39</v>
      </c>
      <c r="B46" s="70">
        <f t="shared" ca="1" si="1"/>
        <v>4.5989027255909226E-2</v>
      </c>
      <c r="D46">
        <f t="shared" ca="1" si="11"/>
        <v>0.22402442524329402</v>
      </c>
      <c r="F46">
        <f t="shared" ca="1" si="2"/>
        <v>0</v>
      </c>
      <c r="G46">
        <f t="shared" ca="1" si="6"/>
        <v>0</v>
      </c>
      <c r="H46">
        <f t="shared" ca="1" si="7"/>
        <v>1</v>
      </c>
      <c r="I46">
        <f t="shared" ca="1" si="8"/>
        <v>0</v>
      </c>
      <c r="J46">
        <f ca="1">SUM($I$8:$I46)</f>
        <v>0</v>
      </c>
      <c r="K46">
        <f t="shared" ca="1" si="9"/>
        <v>0</v>
      </c>
    </row>
    <row r="47" spans="1:36" x14ac:dyDescent="0.25">
      <c r="A47" s="69">
        <v>40</v>
      </c>
      <c r="B47" s="70">
        <f t="shared" ca="1" si="1"/>
        <v>-6.7301321155680063E-2</v>
      </c>
      <c r="D47">
        <f t="shared" ca="1" si="11"/>
        <v>0.17491548236378493</v>
      </c>
      <c r="F47">
        <f t="shared" ca="1" si="2"/>
        <v>0</v>
      </c>
      <c r="G47">
        <f t="shared" ca="1" si="6"/>
        <v>0</v>
      </c>
      <c r="H47">
        <f t="shared" ca="1" si="7"/>
        <v>0</v>
      </c>
      <c r="I47">
        <f t="shared" ca="1" si="8"/>
        <v>0</v>
      </c>
      <c r="J47">
        <f ca="1">SUM($I$8:$I47)</f>
        <v>0</v>
      </c>
      <c r="K47">
        <f t="shared" ca="1" si="9"/>
        <v>0</v>
      </c>
    </row>
    <row r="48" spans="1:36" x14ac:dyDescent="0.25">
      <c r="A48" s="69">
        <v>41</v>
      </c>
      <c r="B48" s="70">
        <f t="shared" ca="1" si="1"/>
        <v>1.616335015050353E-2</v>
      </c>
      <c r="D48">
        <f t="shared" ref="D48:D70" ca="1" si="12">(B40*$J$5+B41*$K$5+B42*$L$5+B43*$M$5+B44*$N$5+B45*$O$5+B46*$P$5+B47*$Q$5+B48*$R$5+B49*$S$5+B50*$T$5+B51*$U$5+B52*$V$5+B53*$W$5+B54*$X$5+B55*$Y$5+B56*$Z$5)/$AA$5</f>
        <v>-0.33393777545467418</v>
      </c>
      <c r="F48">
        <f t="shared" ca="1" si="2"/>
        <v>0</v>
      </c>
      <c r="G48">
        <f t="shared" ca="1" si="6"/>
        <v>1</v>
      </c>
      <c r="H48">
        <f t="shared" ca="1" si="7"/>
        <v>1</v>
      </c>
      <c r="I48">
        <f t="shared" ca="1" si="8"/>
        <v>0</v>
      </c>
      <c r="J48">
        <f ca="1">SUM($I$8:$I48)</f>
        <v>0</v>
      </c>
      <c r="K48">
        <f t="shared" ca="1" si="9"/>
        <v>0</v>
      </c>
    </row>
    <row r="49" spans="1:11" x14ac:dyDescent="0.25">
      <c r="A49" s="69">
        <v>42</v>
      </c>
      <c r="B49" s="70">
        <f t="shared" ca="1" si="1"/>
        <v>1.1447180370196442E-2</v>
      </c>
      <c r="D49">
        <f t="shared" ca="1" si="12"/>
        <v>-0.47804011258365281</v>
      </c>
      <c r="F49">
        <f t="shared" ca="1" si="2"/>
        <v>0</v>
      </c>
      <c r="G49">
        <f t="shared" ca="1" si="6"/>
        <v>0</v>
      </c>
      <c r="H49">
        <f t="shared" ca="1" si="7"/>
        <v>0</v>
      </c>
      <c r="I49">
        <f t="shared" ca="1" si="8"/>
        <v>0</v>
      </c>
      <c r="J49">
        <f ca="1">SUM($I$8:$I49)</f>
        <v>0</v>
      </c>
      <c r="K49">
        <f t="shared" ca="1" si="9"/>
        <v>0</v>
      </c>
    </row>
    <row r="50" spans="1:11" x14ac:dyDescent="0.25">
      <c r="A50" s="69">
        <v>43</v>
      </c>
      <c r="B50" s="70">
        <f t="shared" ca="1" si="1"/>
        <v>-7.6200180621492461E-2</v>
      </c>
      <c r="D50">
        <f t="shared" ca="1" si="12"/>
        <v>-0.59265659140578641</v>
      </c>
      <c r="F50">
        <f t="shared" ca="1" si="2"/>
        <v>0</v>
      </c>
      <c r="G50">
        <f t="shared" ca="1" si="6"/>
        <v>0</v>
      </c>
      <c r="H50">
        <f t="shared" ca="1" si="7"/>
        <v>0</v>
      </c>
      <c r="I50">
        <f t="shared" ca="1" si="8"/>
        <v>0</v>
      </c>
      <c r="J50">
        <f ca="1">SUM($I$8:$I50)</f>
        <v>0</v>
      </c>
      <c r="K50">
        <f t="shared" ca="1" si="9"/>
        <v>0</v>
      </c>
    </row>
    <row r="51" spans="1:11" x14ac:dyDescent="0.25">
      <c r="A51" s="69">
        <v>44</v>
      </c>
      <c r="B51" s="70">
        <f t="shared" ca="1" si="1"/>
        <v>7.3611029454732149E-2</v>
      </c>
      <c r="D51">
        <f t="shared" ca="1" si="12"/>
        <v>-0.41946345584739808</v>
      </c>
      <c r="F51">
        <f t="shared" ca="1" si="2"/>
        <v>0</v>
      </c>
      <c r="G51">
        <f t="shared" ca="1" si="6"/>
        <v>0</v>
      </c>
      <c r="H51">
        <f t="shared" ca="1" si="7"/>
        <v>0</v>
      </c>
      <c r="I51">
        <f t="shared" ca="1" si="8"/>
        <v>0</v>
      </c>
      <c r="J51">
        <f ca="1">SUM($I$8:$I51)</f>
        <v>0</v>
      </c>
      <c r="K51">
        <f t="shared" ca="1" si="9"/>
        <v>0</v>
      </c>
    </row>
    <row r="52" spans="1:11" x14ac:dyDescent="0.25">
      <c r="A52" s="69">
        <v>45</v>
      </c>
      <c r="B52" s="70">
        <f t="shared" ca="1" si="1"/>
        <v>3.4375116843952051E-2</v>
      </c>
      <c r="D52">
        <f t="shared" ca="1" si="12"/>
        <v>-0.15954023137624451</v>
      </c>
      <c r="F52">
        <f t="shared" ca="1" si="2"/>
        <v>0</v>
      </c>
      <c r="G52">
        <f t="shared" ca="1" si="6"/>
        <v>0</v>
      </c>
      <c r="H52">
        <f t="shared" ca="1" si="7"/>
        <v>0</v>
      </c>
      <c r="I52">
        <f t="shared" ca="1" si="8"/>
        <v>0</v>
      </c>
      <c r="J52">
        <f ca="1">SUM($I$8:$I52)</f>
        <v>0</v>
      </c>
      <c r="K52">
        <f t="shared" ca="1" si="9"/>
        <v>0</v>
      </c>
    </row>
    <row r="53" spans="1:11" x14ac:dyDescent="0.25">
      <c r="A53" s="69">
        <v>46</v>
      </c>
      <c r="B53" s="70">
        <f t="shared" ca="1" si="1"/>
        <v>1.1437429722097037E-2</v>
      </c>
      <c r="D53">
        <f t="shared" ca="1" si="12"/>
        <v>-0.1029239125639665</v>
      </c>
      <c r="F53">
        <f t="shared" ca="1" si="2"/>
        <v>0</v>
      </c>
      <c r="G53">
        <f t="shared" ca="1" si="6"/>
        <v>0</v>
      </c>
      <c r="H53">
        <f t="shared" ca="1" si="7"/>
        <v>0</v>
      </c>
      <c r="I53">
        <f t="shared" ca="1" si="8"/>
        <v>0</v>
      </c>
      <c r="J53">
        <f ca="1">SUM($I$8:$I53)</f>
        <v>0</v>
      </c>
      <c r="K53">
        <f t="shared" ca="1" si="9"/>
        <v>0</v>
      </c>
    </row>
    <row r="54" spans="1:11" x14ac:dyDescent="0.25">
      <c r="A54" s="69">
        <v>47</v>
      </c>
      <c r="B54" s="70">
        <f t="shared" ca="1" si="1"/>
        <v>-0.1108968251950596</v>
      </c>
      <c r="D54">
        <f t="shared" ca="1" si="12"/>
        <v>-0.10479719447513428</v>
      </c>
      <c r="F54">
        <f t="shared" ca="1" si="2"/>
        <v>0</v>
      </c>
      <c r="G54">
        <f t="shared" ca="1" si="6"/>
        <v>0</v>
      </c>
      <c r="H54">
        <f t="shared" ca="1" si="7"/>
        <v>0</v>
      </c>
      <c r="I54">
        <f t="shared" ca="1" si="8"/>
        <v>0</v>
      </c>
      <c r="J54">
        <f ca="1">SUM($I$8:$I54)</f>
        <v>0</v>
      </c>
      <c r="K54">
        <f t="shared" ca="1" si="9"/>
        <v>0</v>
      </c>
    </row>
    <row r="55" spans="1:11" x14ac:dyDescent="0.25">
      <c r="A55" s="69">
        <v>48</v>
      </c>
      <c r="B55" s="70">
        <f t="shared" ca="1" si="1"/>
        <v>2.3644535275494961E-2</v>
      </c>
      <c r="D55">
        <f t="shared" ca="1" si="12"/>
        <v>-0.1483424340119463</v>
      </c>
      <c r="F55">
        <f t="shared" ca="1" si="2"/>
        <v>0</v>
      </c>
      <c r="G55">
        <f t="shared" ca="1" si="6"/>
        <v>0</v>
      </c>
      <c r="H55">
        <f t="shared" ca="1" si="7"/>
        <v>0</v>
      </c>
      <c r="I55">
        <f t="shared" ca="1" si="8"/>
        <v>0</v>
      </c>
      <c r="J55">
        <f ca="1">SUM($I$8:$I55)</f>
        <v>0</v>
      </c>
      <c r="K55">
        <f t="shared" ca="1" si="9"/>
        <v>0</v>
      </c>
    </row>
    <row r="56" spans="1:11" x14ac:dyDescent="0.25">
      <c r="A56" s="69">
        <v>49</v>
      </c>
      <c r="B56" s="70">
        <f t="shared" ca="1" si="1"/>
        <v>-3.7258001297982644E-2</v>
      </c>
      <c r="D56">
        <f t="shared" ca="1" si="12"/>
        <v>0.15724728183166217</v>
      </c>
      <c r="F56">
        <f t="shared" ca="1" si="2"/>
        <v>0</v>
      </c>
      <c r="G56">
        <f t="shared" ca="1" si="6"/>
        <v>0</v>
      </c>
      <c r="H56">
        <f t="shared" ca="1" si="7"/>
        <v>0</v>
      </c>
      <c r="I56">
        <f t="shared" ca="1" si="8"/>
        <v>0</v>
      </c>
      <c r="J56">
        <f ca="1">SUM($I$8:$I56)</f>
        <v>0</v>
      </c>
      <c r="K56">
        <f t="shared" ca="1" si="9"/>
        <v>0</v>
      </c>
    </row>
    <row r="57" spans="1:11" x14ac:dyDescent="0.25">
      <c r="A57" s="69">
        <v>50</v>
      </c>
      <c r="B57" s="70">
        <f t="shared" ca="1" si="1"/>
        <v>-1.9214869173636309E-2</v>
      </c>
      <c r="D57">
        <f t="shared" ca="1" si="12"/>
        <v>0.37983023313811026</v>
      </c>
      <c r="F57">
        <f t="shared" ca="1" si="2"/>
        <v>0</v>
      </c>
      <c r="G57">
        <f t="shared" ca="1" si="6"/>
        <v>0</v>
      </c>
      <c r="H57">
        <f t="shared" ca="1" si="7"/>
        <v>0</v>
      </c>
      <c r="I57">
        <f t="shared" ca="1" si="8"/>
        <v>0</v>
      </c>
      <c r="J57">
        <f ca="1">SUM($I$8:$I57)</f>
        <v>0</v>
      </c>
      <c r="K57">
        <f t="shared" ca="1" si="9"/>
        <v>0</v>
      </c>
    </row>
    <row r="58" spans="1:11" x14ac:dyDescent="0.25">
      <c r="A58" s="69">
        <v>51</v>
      </c>
      <c r="B58" s="70">
        <f t="shared" ca="1" si="1"/>
        <v>4.8419348573630595E-2</v>
      </c>
      <c r="D58">
        <f t="shared" ca="1" si="12"/>
        <v>0.7382984130789072</v>
      </c>
      <c r="F58">
        <f t="shared" ca="1" si="2"/>
        <v>0</v>
      </c>
      <c r="G58">
        <f t="shared" ca="1" si="6"/>
        <v>0</v>
      </c>
      <c r="H58">
        <f t="shared" ca="1" si="7"/>
        <v>0</v>
      </c>
      <c r="I58">
        <f t="shared" ca="1" si="8"/>
        <v>0</v>
      </c>
      <c r="J58">
        <f ca="1">SUM($I$8:$I58)</f>
        <v>0</v>
      </c>
      <c r="K58">
        <f t="shared" ca="1" si="9"/>
        <v>0</v>
      </c>
    </row>
    <row r="59" spans="1:11" x14ac:dyDescent="0.25">
      <c r="A59" s="69">
        <v>52</v>
      </c>
      <c r="B59" s="70">
        <f t="shared" ca="1" si="1"/>
        <v>-4.1633979771210118E-2</v>
      </c>
      <c r="D59">
        <f t="shared" ca="1" si="12"/>
        <v>0.71981835372196923</v>
      </c>
      <c r="F59">
        <f t="shared" ca="1" si="2"/>
        <v>0</v>
      </c>
      <c r="G59">
        <f t="shared" ca="1" si="6"/>
        <v>0</v>
      </c>
      <c r="H59">
        <f t="shared" ca="1" si="7"/>
        <v>0</v>
      </c>
      <c r="I59">
        <f t="shared" ca="1" si="8"/>
        <v>0</v>
      </c>
      <c r="J59">
        <f ca="1">SUM($I$8:$I59)</f>
        <v>0</v>
      </c>
      <c r="K59">
        <f t="shared" ca="1" si="9"/>
        <v>0</v>
      </c>
    </row>
    <row r="60" spans="1:11" x14ac:dyDescent="0.25">
      <c r="A60" s="69">
        <v>53</v>
      </c>
      <c r="B60" s="70">
        <f t="shared" ca="1" si="1"/>
        <v>-1.0841519574114611E-3</v>
      </c>
      <c r="D60">
        <f t="shared" ca="1" si="12"/>
        <v>0.60286782196436128</v>
      </c>
      <c r="F60">
        <f t="shared" ca="1" si="2"/>
        <v>0</v>
      </c>
      <c r="G60">
        <f t="shared" ca="1" si="6"/>
        <v>0</v>
      </c>
      <c r="H60">
        <f t="shared" ca="1" si="7"/>
        <v>0</v>
      </c>
      <c r="I60">
        <f t="shared" ca="1" si="8"/>
        <v>0</v>
      </c>
      <c r="J60">
        <f ca="1">SUM($I$8:$I60)</f>
        <v>0</v>
      </c>
      <c r="K60">
        <f t="shared" ca="1" si="9"/>
        <v>0</v>
      </c>
    </row>
    <row r="61" spans="1:11" x14ac:dyDescent="0.25">
      <c r="A61" s="69">
        <v>54</v>
      </c>
      <c r="B61" s="70">
        <f t="shared" ca="1" si="1"/>
        <v>2.7858478172663383E-2</v>
      </c>
      <c r="D61">
        <f t="shared" ca="1" si="12"/>
        <v>0.39505239323110675</v>
      </c>
      <c r="F61">
        <f t="shared" ca="1" si="2"/>
        <v>0</v>
      </c>
      <c r="G61">
        <f t="shared" ca="1" si="6"/>
        <v>0</v>
      </c>
      <c r="H61">
        <f t="shared" ca="1" si="7"/>
        <v>0</v>
      </c>
      <c r="I61">
        <f t="shared" ca="1" si="8"/>
        <v>0</v>
      </c>
      <c r="J61">
        <f ca="1">SUM($I$8:$I61)</f>
        <v>0</v>
      </c>
      <c r="K61">
        <f t="shared" ca="1" si="9"/>
        <v>0</v>
      </c>
    </row>
    <row r="62" spans="1:11" x14ac:dyDescent="0.25">
      <c r="A62" s="69">
        <v>55</v>
      </c>
      <c r="B62" s="70">
        <f t="shared" ca="1" si="1"/>
        <v>8.369146751600498E-2</v>
      </c>
      <c r="D62">
        <f t="shared" ca="1" si="12"/>
        <v>0.22923286728914938</v>
      </c>
      <c r="F62">
        <f t="shared" ca="1" si="2"/>
        <v>0</v>
      </c>
      <c r="G62">
        <f t="shared" ca="1" si="6"/>
        <v>0</v>
      </c>
      <c r="H62">
        <f t="shared" ca="1" si="7"/>
        <v>0</v>
      </c>
      <c r="I62">
        <f t="shared" ca="1" si="8"/>
        <v>0</v>
      </c>
      <c r="J62">
        <f ca="1">SUM($I$8:$I62)</f>
        <v>0</v>
      </c>
      <c r="K62">
        <f t="shared" ca="1" si="9"/>
        <v>0</v>
      </c>
    </row>
    <row r="63" spans="1:11" x14ac:dyDescent="0.25">
      <c r="A63" s="69">
        <v>56</v>
      </c>
      <c r="B63" s="70">
        <f t="shared" ca="1" si="1"/>
        <v>1.4430353369001437E-2</v>
      </c>
      <c r="D63">
        <f t="shared" ca="1" si="12"/>
        <v>0.11148080958074211</v>
      </c>
      <c r="F63">
        <f t="shared" ca="1" si="2"/>
        <v>0</v>
      </c>
      <c r="G63">
        <f t="shared" ca="1" si="6"/>
        <v>0</v>
      </c>
      <c r="H63">
        <f t="shared" ca="1" si="7"/>
        <v>0</v>
      </c>
      <c r="I63">
        <f t="shared" ca="1" si="8"/>
        <v>0</v>
      </c>
      <c r="J63">
        <f ca="1">SUM($I$8:$I63)</f>
        <v>0</v>
      </c>
      <c r="K63">
        <f t="shared" ca="1" si="9"/>
        <v>0</v>
      </c>
    </row>
    <row r="64" spans="1:11" x14ac:dyDescent="0.25">
      <c r="A64" s="69">
        <v>57</v>
      </c>
      <c r="B64" s="70">
        <f t="shared" ca="1" si="1"/>
        <v>-2.1426855896617039E-2</v>
      </c>
      <c r="D64">
        <f t="shared" ca="1" si="12"/>
        <v>-4.4198438523808559E-2</v>
      </c>
      <c r="F64">
        <f t="shared" ca="1" si="2"/>
        <v>0</v>
      </c>
      <c r="G64">
        <f t="shared" ca="1" si="6"/>
        <v>1</v>
      </c>
      <c r="H64">
        <f t="shared" ca="1" si="7"/>
        <v>0</v>
      </c>
      <c r="I64">
        <f t="shared" ca="1" si="8"/>
        <v>0</v>
      </c>
      <c r="J64">
        <f ca="1">SUM($I$8:$I64)</f>
        <v>0</v>
      </c>
      <c r="K64">
        <f t="shared" ca="1" si="9"/>
        <v>0</v>
      </c>
    </row>
    <row r="65" spans="1:11" x14ac:dyDescent="0.25">
      <c r="A65" s="69">
        <v>58</v>
      </c>
      <c r="B65" s="70">
        <f t="shared" ca="1" si="1"/>
        <v>5.1824216146644765E-2</v>
      </c>
      <c r="D65">
        <f t="shared" ca="1" si="12"/>
        <v>-0.32404186203447066</v>
      </c>
      <c r="F65">
        <f t="shared" ca="1" si="2"/>
        <v>0</v>
      </c>
      <c r="G65">
        <f t="shared" ca="1" si="6"/>
        <v>0</v>
      </c>
      <c r="H65">
        <f t="shared" ca="1" si="7"/>
        <v>0</v>
      </c>
      <c r="I65">
        <f t="shared" ca="1" si="8"/>
        <v>0</v>
      </c>
      <c r="J65">
        <f ca="1">SUM($I$8:$I65)</f>
        <v>0</v>
      </c>
      <c r="K65">
        <f t="shared" ca="1" si="9"/>
        <v>0</v>
      </c>
    </row>
    <row r="66" spans="1:11" x14ac:dyDescent="0.25">
      <c r="A66" s="69">
        <v>59</v>
      </c>
      <c r="B66" s="70">
        <f t="shared" ca="1" si="1"/>
        <v>-3.8809080506026386E-3</v>
      </c>
      <c r="D66">
        <f t="shared" ca="1" si="12"/>
        <v>-0.52587636780571423</v>
      </c>
      <c r="F66">
        <f t="shared" ca="1" si="2"/>
        <v>0</v>
      </c>
      <c r="G66">
        <f t="shared" ca="1" si="6"/>
        <v>0</v>
      </c>
      <c r="H66">
        <f t="shared" ca="1" si="7"/>
        <v>0</v>
      </c>
      <c r="I66">
        <f t="shared" ca="1" si="8"/>
        <v>0</v>
      </c>
      <c r="J66">
        <f ca="1">SUM($I$8:$I66)</f>
        <v>0</v>
      </c>
      <c r="K66">
        <f t="shared" ca="1" si="9"/>
        <v>0</v>
      </c>
    </row>
    <row r="67" spans="1:11" x14ac:dyDescent="0.25">
      <c r="A67" s="69">
        <v>60</v>
      </c>
      <c r="B67" s="70">
        <f t="shared" ca="1" si="1"/>
        <v>3.5344085207867859E-2</v>
      </c>
      <c r="D67">
        <f t="shared" ca="1" si="12"/>
        <v>-0.52664605487976246</v>
      </c>
      <c r="F67">
        <f t="shared" ca="1" si="2"/>
        <v>0</v>
      </c>
      <c r="G67">
        <f t="shared" ca="1" si="6"/>
        <v>0</v>
      </c>
      <c r="H67">
        <f t="shared" ca="1" si="7"/>
        <v>0</v>
      </c>
      <c r="I67">
        <f t="shared" ca="1" si="8"/>
        <v>0</v>
      </c>
      <c r="J67">
        <f ca="1">SUM($I$8:$I67)</f>
        <v>0</v>
      </c>
      <c r="K67">
        <f t="shared" ca="1" si="9"/>
        <v>0</v>
      </c>
    </row>
    <row r="68" spans="1:11" x14ac:dyDescent="0.25">
      <c r="A68" s="69">
        <v>61</v>
      </c>
      <c r="B68" s="70">
        <f t="shared" ca="1" si="1"/>
        <v>-1.3010013512943543E-2</v>
      </c>
      <c r="D68">
        <f t="shared" ca="1" si="12"/>
        <v>-0.15038130588183224</v>
      </c>
      <c r="F68">
        <f t="shared" ca="1" si="2"/>
        <v>0</v>
      </c>
      <c r="G68">
        <f t="shared" ca="1" si="6"/>
        <v>0</v>
      </c>
      <c r="H68">
        <f t="shared" ca="1" si="7"/>
        <v>0</v>
      </c>
      <c r="I68">
        <f t="shared" ca="1" si="8"/>
        <v>0</v>
      </c>
      <c r="J68">
        <f ca="1">SUM($I$8:$I68)</f>
        <v>0</v>
      </c>
      <c r="K68">
        <f t="shared" ca="1" si="9"/>
        <v>0</v>
      </c>
    </row>
    <row r="69" spans="1:11" x14ac:dyDescent="0.25">
      <c r="A69" s="69">
        <v>62</v>
      </c>
      <c r="B69" s="70">
        <f t="shared" ca="1" si="1"/>
        <v>7.5020066605563929E-3</v>
      </c>
      <c r="D69">
        <f t="shared" ca="1" si="12"/>
        <v>0.10615860155957382</v>
      </c>
      <c r="F69">
        <f t="shared" ca="1" si="2"/>
        <v>0</v>
      </c>
      <c r="G69">
        <f t="shared" ca="1" si="6"/>
        <v>0</v>
      </c>
      <c r="H69">
        <f t="shared" ca="1" si="7"/>
        <v>0</v>
      </c>
      <c r="I69">
        <f t="shared" ca="1" si="8"/>
        <v>0</v>
      </c>
      <c r="J69">
        <f ca="1">SUM($I$8:$I69)</f>
        <v>0</v>
      </c>
      <c r="K69">
        <f t="shared" ca="1" si="9"/>
        <v>0</v>
      </c>
    </row>
    <row r="70" spans="1:11" x14ac:dyDescent="0.25">
      <c r="A70" s="69">
        <v>63</v>
      </c>
      <c r="B70" s="70">
        <f t="shared" ca="1" si="1"/>
        <v>3.4114906400119951E-2</v>
      </c>
      <c r="D70">
        <f t="shared" ca="1" si="12"/>
        <v>0.39614519307572466</v>
      </c>
      <c r="F70">
        <f t="shared" ca="1" si="2"/>
        <v>0</v>
      </c>
      <c r="G70">
        <f t="shared" ca="1" si="6"/>
        <v>0</v>
      </c>
      <c r="H70">
        <f ca="1">IF((D69 - D70)&gt;$E$3,1,0)</f>
        <v>0</v>
      </c>
      <c r="I70">
        <f t="shared" ca="1" si="8"/>
        <v>0</v>
      </c>
      <c r="J70">
        <f ca="1">SUM($I$8:$I70)</f>
        <v>0</v>
      </c>
      <c r="K70">
        <f t="shared" ca="1" si="9"/>
        <v>0</v>
      </c>
    </row>
    <row r="71" spans="1:11" x14ac:dyDescent="0.25">
      <c r="A71" s="69">
        <v>64</v>
      </c>
      <c r="B71" s="70">
        <f t="shared" ca="1" si="1"/>
        <v>-0.1003750395189794</v>
      </c>
      <c r="D71">
        <f t="shared" ref="D71:D89" ca="1" si="13">(B63*$J$5+B64*$K$5+B65*$L$5+B66*$M$5+B67*$N$5+B68*$O$5+B69*$P$5+B70*$Q$5+B71*$R$5+B72*$S$5+B73*$T$5+B74*$U$5+B75*$V$5+B76*$W$5+B77*$X$5+B78*$Y$5+B79*$Z$5)/$AA$5</f>
        <v>0.56572505184449029</v>
      </c>
      <c r="F71">
        <f t="shared" ca="1" si="2"/>
        <v>0</v>
      </c>
      <c r="G71">
        <f t="shared" ca="1" si="6"/>
        <v>0</v>
      </c>
      <c r="H71">
        <f t="shared" ca="1" si="7"/>
        <v>0</v>
      </c>
      <c r="I71">
        <f t="shared" ca="1" si="8"/>
        <v>0</v>
      </c>
      <c r="J71">
        <f ca="1">SUM($I$8:$I71)</f>
        <v>0</v>
      </c>
      <c r="K71">
        <f t="shared" ca="1" si="9"/>
        <v>0</v>
      </c>
    </row>
    <row r="72" spans="1:11" x14ac:dyDescent="0.25">
      <c r="A72" s="69">
        <v>65</v>
      </c>
      <c r="B72" s="70">
        <f t="shared" ca="1" si="1"/>
        <v>3.7696806057348223E-2</v>
      </c>
      <c r="D72">
        <f t="shared" ca="1" si="13"/>
        <v>0.81919347161042888</v>
      </c>
      <c r="F72">
        <f t="shared" ca="1" si="2"/>
        <v>0</v>
      </c>
      <c r="G72">
        <f ca="1">IF(SIGN(D71) &gt; SIGN(D72),1,0)</f>
        <v>0</v>
      </c>
      <c r="H72">
        <f t="shared" ca="1" si="7"/>
        <v>0</v>
      </c>
      <c r="I72">
        <f t="shared" ca="1" si="8"/>
        <v>0</v>
      </c>
      <c r="J72">
        <f ca="1">SUM($I$8:$I72)</f>
        <v>0</v>
      </c>
      <c r="K72">
        <f t="shared" ca="1" si="9"/>
        <v>0</v>
      </c>
    </row>
    <row r="73" spans="1:11" x14ac:dyDescent="0.25">
      <c r="A73" s="69">
        <v>66</v>
      </c>
      <c r="B73" s="70">
        <f t="shared" ref="B73:B100" ca="1" si="14">$AC$4*(RAND()-RAND()+(RAND()-RAND()))</f>
        <v>2.8712347468882293E-2</v>
      </c>
      <c r="D73">
        <f t="shared" ca="1" si="13"/>
        <v>0.65923515782704989</v>
      </c>
      <c r="F73">
        <f t="shared" ref="F73:F136" ca="1" si="15">IF(B73&gt;$B$3,1,0)</f>
        <v>0</v>
      </c>
      <c r="G73">
        <f t="shared" ca="1" si="6"/>
        <v>0</v>
      </c>
      <c r="H73">
        <f t="shared" ca="1" si="7"/>
        <v>0</v>
      </c>
      <c r="I73">
        <f t="shared" ca="1" si="8"/>
        <v>0</v>
      </c>
      <c r="J73">
        <f ca="1">SUM($I$8:$I73)</f>
        <v>0</v>
      </c>
      <c r="K73">
        <f t="shared" ca="1" si="9"/>
        <v>0</v>
      </c>
    </row>
    <row r="74" spans="1:11" x14ac:dyDescent="0.25">
      <c r="A74" s="69">
        <v>67</v>
      </c>
      <c r="B74" s="70">
        <f t="shared" ca="1" si="14"/>
        <v>7.3054607838706431E-2</v>
      </c>
      <c r="D74">
        <f t="shared" ca="1" si="13"/>
        <v>0.41233414582548167</v>
      </c>
      <c r="F74">
        <f t="shared" ca="1" si="15"/>
        <v>0</v>
      </c>
      <c r="G74">
        <f t="shared" ref="G74:G137" ca="1" si="16">IF(SIGN(D73) &gt; SIGN(D74),1,0)</f>
        <v>0</v>
      </c>
      <c r="H74">
        <f t="shared" ref="H74:H137" ca="1" si="17">IF((D73 - D74)&gt;$E$3,1,0)</f>
        <v>0</v>
      </c>
      <c r="I74">
        <f t="shared" ref="I74:I137" ca="1" si="18">F74*G74*H74</f>
        <v>0</v>
      </c>
      <c r="J74">
        <f ca="1">SUM($I$8:$I74)</f>
        <v>0</v>
      </c>
      <c r="K74">
        <f t="shared" ref="K74:K137" ca="1" si="19">IF(I74,J74,0)</f>
        <v>0</v>
      </c>
    </row>
    <row r="75" spans="1:11" x14ac:dyDescent="0.25">
      <c r="A75" s="69">
        <v>68</v>
      </c>
      <c r="B75" s="70">
        <f t="shared" ca="1" si="14"/>
        <v>2.1801289509717284E-2</v>
      </c>
      <c r="D75">
        <f t="shared" ca="1" si="13"/>
        <v>3.3649045172976094E-3</v>
      </c>
      <c r="F75">
        <f t="shared" ca="1" si="15"/>
        <v>0</v>
      </c>
      <c r="G75">
        <f t="shared" ca="1" si="16"/>
        <v>0</v>
      </c>
      <c r="H75">
        <f t="shared" ca="1" si="17"/>
        <v>1</v>
      </c>
      <c r="I75">
        <f t="shared" ca="1" si="18"/>
        <v>0</v>
      </c>
      <c r="J75">
        <f ca="1">SUM($I$8:$I75)</f>
        <v>0</v>
      </c>
      <c r="K75">
        <f t="shared" ca="1" si="19"/>
        <v>0</v>
      </c>
    </row>
    <row r="76" spans="1:11" x14ac:dyDescent="0.25">
      <c r="A76" s="69">
        <v>69</v>
      </c>
      <c r="B76" s="70">
        <f t="shared" ca="1" si="14"/>
        <v>8.0988408945972867E-2</v>
      </c>
      <c r="D76">
        <f t="shared" ca="1" si="13"/>
        <v>-0.31986060478815614</v>
      </c>
      <c r="F76">
        <f t="shared" ca="1" si="15"/>
        <v>0</v>
      </c>
      <c r="G76">
        <f t="shared" ca="1" si="16"/>
        <v>1</v>
      </c>
      <c r="H76">
        <f t="shared" ca="1" si="17"/>
        <v>1</v>
      </c>
      <c r="I76">
        <f t="shared" ca="1" si="18"/>
        <v>0</v>
      </c>
      <c r="J76">
        <f ca="1">SUM($I$8:$I76)</f>
        <v>0</v>
      </c>
      <c r="K76">
        <f t="shared" ca="1" si="19"/>
        <v>0</v>
      </c>
    </row>
    <row r="77" spans="1:11" x14ac:dyDescent="0.25">
      <c r="A77" s="69">
        <v>70</v>
      </c>
      <c r="B77" s="70">
        <f t="shared" ca="1" si="14"/>
        <v>8.2370135305912792E-2</v>
      </c>
      <c r="D77">
        <f t="shared" ca="1" si="13"/>
        <v>-0.63763917357375577</v>
      </c>
      <c r="F77">
        <f t="shared" ca="1" si="15"/>
        <v>0</v>
      </c>
      <c r="G77">
        <f t="shared" ca="1" si="16"/>
        <v>0</v>
      </c>
      <c r="H77">
        <f t="shared" ca="1" si="17"/>
        <v>1</v>
      </c>
      <c r="I77">
        <f t="shared" ca="1" si="18"/>
        <v>0</v>
      </c>
      <c r="J77">
        <f ca="1">SUM($I$8:$I77)</f>
        <v>0</v>
      </c>
      <c r="K77">
        <f t="shared" ca="1" si="19"/>
        <v>0</v>
      </c>
    </row>
    <row r="78" spans="1:11" x14ac:dyDescent="0.25">
      <c r="A78" s="69">
        <v>71</v>
      </c>
      <c r="B78" s="70">
        <f t="shared" ca="1" si="14"/>
        <v>2.2247588483452953E-2</v>
      </c>
      <c r="D78">
        <f t="shared" ca="1" si="13"/>
        <v>-0.93091492040707857</v>
      </c>
      <c r="F78">
        <f t="shared" ca="1" si="15"/>
        <v>0</v>
      </c>
      <c r="G78">
        <f t="shared" ca="1" si="16"/>
        <v>0</v>
      </c>
      <c r="H78">
        <f t="shared" ca="1" si="17"/>
        <v>0</v>
      </c>
      <c r="I78">
        <f t="shared" ca="1" si="18"/>
        <v>0</v>
      </c>
      <c r="J78">
        <f ca="1">SUM($I$8:$I78)</f>
        <v>0</v>
      </c>
      <c r="K78">
        <f t="shared" ca="1" si="19"/>
        <v>0</v>
      </c>
    </row>
    <row r="79" spans="1:11" x14ac:dyDescent="0.25">
      <c r="A79" s="69">
        <v>72</v>
      </c>
      <c r="B79" s="70">
        <f t="shared" ca="1" si="14"/>
        <v>-4.7826479902069924E-2</v>
      </c>
      <c r="D79">
        <f t="shared" ca="1" si="13"/>
        <v>-0.96522782647257221</v>
      </c>
      <c r="F79">
        <f t="shared" ca="1" si="15"/>
        <v>0</v>
      </c>
      <c r="G79">
        <f t="shared" ca="1" si="16"/>
        <v>0</v>
      </c>
      <c r="H79">
        <f t="shared" ca="1" si="17"/>
        <v>0</v>
      </c>
      <c r="I79">
        <f t="shared" ca="1" si="18"/>
        <v>0</v>
      </c>
      <c r="J79">
        <f ca="1">SUM($I$8:$I79)</f>
        <v>0</v>
      </c>
      <c r="K79">
        <f t="shared" ca="1" si="19"/>
        <v>0</v>
      </c>
    </row>
    <row r="80" spans="1:11" x14ac:dyDescent="0.25">
      <c r="A80" s="69">
        <v>73</v>
      </c>
      <c r="B80" s="70">
        <f t="shared" ca="1" si="14"/>
        <v>-1.4069411069309645E-2</v>
      </c>
      <c r="D80">
        <f t="shared" ca="1" si="13"/>
        <v>-0.86398882736373095</v>
      </c>
      <c r="F80">
        <f t="shared" ca="1" si="15"/>
        <v>0</v>
      </c>
      <c r="G80">
        <f t="shared" ca="1" si="16"/>
        <v>0</v>
      </c>
      <c r="H80">
        <f t="shared" ca="1" si="17"/>
        <v>0</v>
      </c>
      <c r="I80">
        <f t="shared" ca="1" si="18"/>
        <v>0</v>
      </c>
      <c r="J80">
        <f ca="1">SUM($I$8:$I80)</f>
        <v>0</v>
      </c>
      <c r="K80">
        <f t="shared" ca="1" si="19"/>
        <v>0</v>
      </c>
    </row>
    <row r="81" spans="1:21" x14ac:dyDescent="0.25">
      <c r="A81" s="69">
        <v>74</v>
      </c>
      <c r="B81" s="70">
        <f t="shared" ca="1" si="14"/>
        <v>-5.8087046140290137E-2</v>
      </c>
      <c r="D81">
        <f t="shared" ca="1" si="13"/>
        <v>-0.55828768321611588</v>
      </c>
      <c r="F81">
        <f t="shared" ca="1" si="15"/>
        <v>0</v>
      </c>
      <c r="G81">
        <f t="shared" ca="1" si="16"/>
        <v>0</v>
      </c>
      <c r="H81">
        <f t="shared" ca="1" si="17"/>
        <v>0</v>
      </c>
      <c r="I81">
        <f t="shared" ca="1" si="18"/>
        <v>0</v>
      </c>
      <c r="J81">
        <f ca="1">SUM($I$8:$I81)</f>
        <v>0</v>
      </c>
      <c r="K81">
        <f t="shared" ca="1" si="19"/>
        <v>0</v>
      </c>
    </row>
    <row r="82" spans="1:21" x14ac:dyDescent="0.25">
      <c r="A82" s="69">
        <v>75</v>
      </c>
      <c r="B82" s="70">
        <f t="shared" ca="1" si="14"/>
        <v>4.9615885704907783E-2</v>
      </c>
      <c r="D82">
        <f t="shared" ca="1" si="13"/>
        <v>-0.22165031841861255</v>
      </c>
      <c r="F82">
        <f t="shared" ca="1" si="15"/>
        <v>0</v>
      </c>
      <c r="G82">
        <f t="shared" ca="1" si="16"/>
        <v>0</v>
      </c>
      <c r="H82">
        <f t="shared" ca="1" si="17"/>
        <v>0</v>
      </c>
      <c r="I82">
        <f t="shared" ca="1" si="18"/>
        <v>0</v>
      </c>
      <c r="J82">
        <f ca="1">SUM($I$8:$I82)</f>
        <v>0</v>
      </c>
      <c r="K82">
        <f t="shared" ca="1" si="19"/>
        <v>0</v>
      </c>
    </row>
    <row r="83" spans="1:21" x14ac:dyDescent="0.25">
      <c r="A83" s="69">
        <v>76</v>
      </c>
      <c r="B83" s="70">
        <f t="shared" ca="1" si="14"/>
        <v>-3.3790250553780488E-2</v>
      </c>
      <c r="D83">
        <f t="shared" ca="1" si="13"/>
        <v>0.2634059795692445</v>
      </c>
      <c r="F83">
        <f t="shared" ca="1" si="15"/>
        <v>0</v>
      </c>
      <c r="G83">
        <f t="shared" ca="1" si="16"/>
        <v>0</v>
      </c>
      <c r="H83">
        <f t="shared" ca="1" si="17"/>
        <v>0</v>
      </c>
      <c r="I83">
        <f t="shared" ca="1" si="18"/>
        <v>0</v>
      </c>
      <c r="J83">
        <f ca="1">SUM($I$8:$I83)</f>
        <v>0</v>
      </c>
      <c r="K83">
        <f t="shared" ca="1" si="19"/>
        <v>0</v>
      </c>
    </row>
    <row r="84" spans="1:21" x14ac:dyDescent="0.25">
      <c r="A84" s="69">
        <v>77</v>
      </c>
      <c r="B84" s="70">
        <f t="shared" ca="1" si="14"/>
        <v>-7.1406817503146484E-3</v>
      </c>
      <c r="D84">
        <f t="shared" ca="1" si="13"/>
        <v>0.44308777662423698</v>
      </c>
      <c r="F84">
        <f t="shared" ca="1" si="15"/>
        <v>0</v>
      </c>
      <c r="G84">
        <f t="shared" ca="1" si="16"/>
        <v>0</v>
      </c>
      <c r="H84">
        <f t="shared" ca="1" si="17"/>
        <v>0</v>
      </c>
      <c r="I84">
        <f t="shared" ca="1" si="18"/>
        <v>0</v>
      </c>
      <c r="J84">
        <f ca="1">SUM($I$8:$I84)</f>
        <v>0</v>
      </c>
      <c r="K84">
        <f t="shared" ca="1" si="19"/>
        <v>0</v>
      </c>
    </row>
    <row r="85" spans="1:21" x14ac:dyDescent="0.25">
      <c r="A85" s="69">
        <v>78</v>
      </c>
      <c r="B85" s="70">
        <f t="shared" ca="1" si="14"/>
        <v>-1.6751085172694812E-2</v>
      </c>
      <c r="D85">
        <f t="shared" ca="1" si="13"/>
        <v>0.35093983274732965</v>
      </c>
      <c r="F85">
        <f t="shared" ca="1" si="15"/>
        <v>0</v>
      </c>
      <c r="G85">
        <f t="shared" ca="1" si="16"/>
        <v>0</v>
      </c>
      <c r="H85">
        <f t="shared" ca="1" si="17"/>
        <v>0</v>
      </c>
      <c r="I85">
        <f t="shared" ca="1" si="18"/>
        <v>0</v>
      </c>
      <c r="J85">
        <f ca="1">SUM($I$8:$I85)</f>
        <v>0</v>
      </c>
      <c r="K85">
        <f t="shared" ca="1" si="19"/>
        <v>0</v>
      </c>
    </row>
    <row r="86" spans="1:21" x14ac:dyDescent="0.25">
      <c r="A86" s="69">
        <v>79</v>
      </c>
      <c r="B86" s="70">
        <f t="shared" ca="1" si="14"/>
        <v>2.714950226022932E-2</v>
      </c>
      <c r="D86">
        <f t="shared" ca="1" si="13"/>
        <v>-1.7993813188575059E-2</v>
      </c>
      <c r="F86">
        <f t="shared" ca="1" si="15"/>
        <v>0</v>
      </c>
      <c r="G86">
        <f t="shared" ca="1" si="16"/>
        <v>1</v>
      </c>
      <c r="H86">
        <f t="shared" ca="1" si="17"/>
        <v>1</v>
      </c>
      <c r="I86">
        <f t="shared" ca="1" si="18"/>
        <v>0</v>
      </c>
      <c r="J86">
        <f ca="1">SUM($I$8:$I86)</f>
        <v>0</v>
      </c>
      <c r="K86">
        <f t="shared" ca="1" si="19"/>
        <v>0</v>
      </c>
    </row>
    <row r="87" spans="1:21" x14ac:dyDescent="0.25">
      <c r="A87" s="69">
        <v>80</v>
      </c>
      <c r="B87" s="70">
        <f t="shared" ca="1" si="14"/>
        <v>1.9861776502743091E-2</v>
      </c>
      <c r="D87">
        <f t="shared" ca="1" si="13"/>
        <v>-0.12539281615443623</v>
      </c>
      <c r="F87">
        <f t="shared" ca="1" si="15"/>
        <v>0</v>
      </c>
      <c r="G87">
        <f t="shared" ca="1" si="16"/>
        <v>0</v>
      </c>
      <c r="H87">
        <f t="shared" ca="1" si="17"/>
        <v>0</v>
      </c>
      <c r="I87">
        <f t="shared" ca="1" si="18"/>
        <v>0</v>
      </c>
      <c r="J87">
        <f ca="1">SUM($I$8:$I87)</f>
        <v>0</v>
      </c>
      <c r="K87">
        <f t="shared" ca="1" si="19"/>
        <v>0</v>
      </c>
    </row>
    <row r="88" spans="1:21" x14ac:dyDescent="0.25">
      <c r="A88" s="69">
        <v>81</v>
      </c>
      <c r="B88" s="70">
        <f t="shared" ca="1" si="14"/>
        <v>-1.1568258818444088E-2</v>
      </c>
      <c r="D88">
        <f t="shared" ca="1" si="13"/>
        <v>-0.25970836899683536</v>
      </c>
      <c r="F88">
        <f t="shared" ca="1" si="15"/>
        <v>0</v>
      </c>
      <c r="G88">
        <f t="shared" ca="1" si="16"/>
        <v>0</v>
      </c>
      <c r="H88">
        <f t="shared" ca="1" si="17"/>
        <v>0</v>
      </c>
      <c r="I88">
        <f t="shared" ca="1" si="18"/>
        <v>0</v>
      </c>
      <c r="J88">
        <f ca="1">SUM($I$8:$I88)</f>
        <v>0</v>
      </c>
      <c r="K88">
        <f t="shared" ca="1" si="19"/>
        <v>0</v>
      </c>
    </row>
    <row r="89" spans="1:21" x14ac:dyDescent="0.25">
      <c r="A89" s="69">
        <v>82</v>
      </c>
      <c r="B89" s="70">
        <f t="shared" ca="1" si="14"/>
        <v>5.4634335999462019E-2</v>
      </c>
      <c r="D89">
        <f t="shared" ca="1" si="13"/>
        <v>-9.6980251451626989E-2</v>
      </c>
      <c r="F89">
        <f t="shared" ca="1" si="15"/>
        <v>0</v>
      </c>
      <c r="G89">
        <f t="shared" ca="1" si="16"/>
        <v>0</v>
      </c>
      <c r="H89">
        <f t="shared" ca="1" si="17"/>
        <v>0</v>
      </c>
      <c r="I89">
        <f t="shared" ca="1" si="18"/>
        <v>0</v>
      </c>
      <c r="J89">
        <f ca="1">SUM($I$8:$I89)</f>
        <v>0</v>
      </c>
      <c r="K89">
        <f t="shared" ca="1" si="19"/>
        <v>0</v>
      </c>
    </row>
    <row r="90" spans="1:21" x14ac:dyDescent="0.25">
      <c r="A90" s="69">
        <v>83</v>
      </c>
      <c r="B90" s="70">
        <f t="shared" ca="1" si="14"/>
        <v>-1.7878484768871796E-2</v>
      </c>
      <c r="D90">
        <f ca="1">(B82*$J$5+B83*$K$5+B84*$L$5+B85*$M$5+B86*$N$5+B87*$O$5+B88*$P$5+B89*$Q$5+B90*$R$5+B91*$S$5+B92*$T$5+B93*$U$5+B94*$V$5+B95*$W$5+B96*$X$5+B97*$Y$5+B98*$Z$5)/$AA$5</f>
        <v>-0.29612811125911009</v>
      </c>
      <c r="F90">
        <f t="shared" ca="1" si="15"/>
        <v>0</v>
      </c>
      <c r="G90">
        <f t="shared" ca="1" si="16"/>
        <v>0</v>
      </c>
      <c r="H90">
        <f t="shared" ca="1" si="17"/>
        <v>0</v>
      </c>
      <c r="I90">
        <f t="shared" ca="1" si="18"/>
        <v>0</v>
      </c>
      <c r="J90">
        <f ca="1">SUM($I$8:$I90)</f>
        <v>0</v>
      </c>
      <c r="K90">
        <f t="shared" ca="1" si="19"/>
        <v>0</v>
      </c>
    </row>
    <row r="91" spans="1:21" x14ac:dyDescent="0.25">
      <c r="A91" s="69">
        <v>84</v>
      </c>
      <c r="B91" s="70">
        <f t="shared" ca="1" si="14"/>
        <v>-7.110661953533394E-2</v>
      </c>
      <c r="D91">
        <f ca="1">(B83*$J$5+B84*$K$5+B85*$L$5+B86*$M$5+B87*$N$5+B88*$O$5+B89*$P$5+B90*$Q$5+B91*$R$5+B92*$S$5+B93*$T$5+B94*$U$5+B95*$V$5+B96*$W$5+B97*$X$5+B98*$Y$5+B99*$Z$5)/$AA$5</f>
        <v>-0.43699308293318473</v>
      </c>
      <c r="F91">
        <f t="shared" ca="1" si="15"/>
        <v>0</v>
      </c>
      <c r="G91">
        <f t="shared" ca="1" si="16"/>
        <v>0</v>
      </c>
      <c r="H91">
        <f t="shared" ca="1" si="17"/>
        <v>0</v>
      </c>
      <c r="I91">
        <f t="shared" ca="1" si="18"/>
        <v>0</v>
      </c>
      <c r="J91">
        <f ca="1">SUM($I$8:$I91)</f>
        <v>0</v>
      </c>
      <c r="K91">
        <f t="shared" ca="1" si="19"/>
        <v>0</v>
      </c>
    </row>
    <row r="92" spans="1:21" x14ac:dyDescent="0.25">
      <c r="A92" s="69">
        <v>85</v>
      </c>
      <c r="B92" s="70">
        <f t="shared" ca="1" si="14"/>
        <v>-1.5063950222925582E-2</v>
      </c>
      <c r="D92">
        <f ca="1">(B84*$J$5+B85*$K$5+B86*$L$5+B87*$M$5+B88*$N$5+B89*$O$5+B90*$P$5+B91*$Q$5+B92*$R$5+B93*$S$5+B94*$T$5+B95*$U$5+B96*$V$5+B97*$W$5+B98*$X$5+B99*$Y$5+B100*$Z$5)/$AA$5</f>
        <v>-0.58618404363021315</v>
      </c>
      <c r="F92">
        <f t="shared" ca="1" si="15"/>
        <v>0</v>
      </c>
      <c r="G92">
        <f t="shared" ca="1" si="16"/>
        <v>0</v>
      </c>
      <c r="H92">
        <f t="shared" ca="1" si="17"/>
        <v>0</v>
      </c>
      <c r="I92">
        <f t="shared" ca="1" si="18"/>
        <v>0</v>
      </c>
      <c r="J92">
        <f ca="1">SUM($I$8:$I92)</f>
        <v>0</v>
      </c>
      <c r="K92">
        <f t="shared" ca="1" si="19"/>
        <v>0</v>
      </c>
      <c r="U92" t="s">
        <v>10</v>
      </c>
    </row>
    <row r="93" spans="1:21" x14ac:dyDescent="0.25">
      <c r="A93" s="69">
        <v>86</v>
      </c>
      <c r="B93" s="70">
        <f t="shared" ca="1" si="14"/>
        <v>1.4949201532364299E-2</v>
      </c>
      <c r="D93">
        <f t="shared" ref="D93:D156" ca="1" si="20">(B85*$J$5+B86*$K$5+B87*$L$5+B88*$M$5+B89*$N$5+B90*$O$5+B91*$P$5+B92*$Q$5+B93*$R$5+B94*$S$5+B95*$T$5+B96*$U$5+B97*$V$5+B98*$W$5+B99*$X$5+B100*$Y$5+B101*$Z$5)/$AA$5</f>
        <v>-0.68059754316122634</v>
      </c>
      <c r="F93">
        <f t="shared" ca="1" si="15"/>
        <v>0</v>
      </c>
      <c r="G93">
        <f t="shared" ca="1" si="16"/>
        <v>0</v>
      </c>
      <c r="H93">
        <f t="shared" ca="1" si="17"/>
        <v>0</v>
      </c>
      <c r="I93">
        <f t="shared" ca="1" si="18"/>
        <v>0</v>
      </c>
      <c r="J93">
        <f ca="1">SUM($I$8:$I93)</f>
        <v>0</v>
      </c>
      <c r="K93">
        <f t="shared" ca="1" si="19"/>
        <v>0</v>
      </c>
    </row>
    <row r="94" spans="1:21" x14ac:dyDescent="0.25">
      <c r="A94" s="69">
        <v>87</v>
      </c>
      <c r="B94" s="70">
        <f t="shared" ca="1" si="14"/>
        <v>-2.8325931152804865E-2</v>
      </c>
      <c r="D94">
        <f t="shared" ca="1" si="20"/>
        <v>-0.68310419185554339</v>
      </c>
      <c r="F94">
        <f t="shared" ca="1" si="15"/>
        <v>0</v>
      </c>
      <c r="G94">
        <f t="shared" ca="1" si="16"/>
        <v>0</v>
      </c>
      <c r="H94">
        <f t="shared" ca="1" si="17"/>
        <v>0</v>
      </c>
      <c r="I94">
        <f t="shared" ca="1" si="18"/>
        <v>0</v>
      </c>
      <c r="J94">
        <f ca="1">SUM($I$8:$I94)</f>
        <v>0</v>
      </c>
      <c r="K94">
        <f t="shared" ca="1" si="19"/>
        <v>0</v>
      </c>
    </row>
    <row r="95" spans="1:21" x14ac:dyDescent="0.25">
      <c r="A95" s="69">
        <v>88</v>
      </c>
      <c r="B95" s="70">
        <f t="shared" ca="1" si="14"/>
        <v>4.3540612152046347E-2</v>
      </c>
      <c r="D95">
        <f t="shared" ca="1" si="20"/>
        <v>0.13409514029952352</v>
      </c>
      <c r="F95">
        <f t="shared" ca="1" si="15"/>
        <v>0</v>
      </c>
      <c r="G95">
        <f t="shared" ca="1" si="16"/>
        <v>0</v>
      </c>
      <c r="H95">
        <f t="shared" ca="1" si="17"/>
        <v>0</v>
      </c>
      <c r="I95">
        <f t="shared" ca="1" si="18"/>
        <v>0</v>
      </c>
      <c r="J95">
        <f ca="1">SUM($I$8:$I95)</f>
        <v>0</v>
      </c>
      <c r="K95">
        <f t="shared" ca="1" si="19"/>
        <v>0</v>
      </c>
    </row>
    <row r="96" spans="1:21" x14ac:dyDescent="0.25">
      <c r="A96" s="69">
        <v>89</v>
      </c>
      <c r="B96" s="70">
        <f t="shared" ca="1" si="14"/>
        <v>-6.0956384913465403E-2</v>
      </c>
      <c r="D96">
        <f t="shared" ca="1" si="20"/>
        <v>0.95960001827264862</v>
      </c>
      <c r="F96">
        <f t="shared" ca="1" si="15"/>
        <v>0</v>
      </c>
      <c r="G96">
        <f t="shared" ca="1" si="16"/>
        <v>0</v>
      </c>
      <c r="H96">
        <f t="shared" ca="1" si="17"/>
        <v>0</v>
      </c>
      <c r="I96">
        <f t="shared" ca="1" si="18"/>
        <v>0</v>
      </c>
      <c r="J96">
        <f ca="1">SUM($I$8:$I96)</f>
        <v>0</v>
      </c>
      <c r="K96">
        <f t="shared" ca="1" si="19"/>
        <v>0</v>
      </c>
    </row>
    <row r="97" spans="1:11" x14ac:dyDescent="0.25">
      <c r="A97" s="69">
        <v>90</v>
      </c>
      <c r="B97" s="70">
        <f t="shared" ca="1" si="14"/>
        <v>-8.7032091481685822E-2</v>
      </c>
      <c r="D97">
        <f t="shared" ca="1" si="20"/>
        <v>2.028847899681391</v>
      </c>
      <c r="F97">
        <f t="shared" ca="1" si="15"/>
        <v>0</v>
      </c>
      <c r="G97">
        <f t="shared" ca="1" si="16"/>
        <v>0</v>
      </c>
      <c r="H97">
        <f t="shared" ca="1" si="17"/>
        <v>0</v>
      </c>
      <c r="I97">
        <f t="shared" ca="1" si="18"/>
        <v>0</v>
      </c>
      <c r="J97">
        <f ca="1">SUM($I$8:$I97)</f>
        <v>0</v>
      </c>
      <c r="K97">
        <f t="shared" ca="1" si="19"/>
        <v>0</v>
      </c>
    </row>
    <row r="98" spans="1:11" x14ac:dyDescent="0.25">
      <c r="A98" s="69">
        <v>91</v>
      </c>
      <c r="B98" s="70">
        <f t="shared" ca="1" si="14"/>
        <v>-2.2765343766983793E-2</v>
      </c>
      <c r="D98">
        <f t="shared" ca="1" si="20"/>
        <v>2.1746647762971247</v>
      </c>
      <c r="F98">
        <f t="shared" ca="1" si="15"/>
        <v>0</v>
      </c>
      <c r="G98">
        <f t="shared" ca="1" si="16"/>
        <v>0</v>
      </c>
      <c r="H98">
        <f t="shared" ca="1" si="17"/>
        <v>0</v>
      </c>
      <c r="I98">
        <f t="shared" ca="1" si="18"/>
        <v>0</v>
      </c>
      <c r="J98">
        <f ca="1">SUM($I$8:$I98)</f>
        <v>0</v>
      </c>
      <c r="K98">
        <f t="shared" ca="1" si="19"/>
        <v>0</v>
      </c>
    </row>
    <row r="99" spans="1:11" x14ac:dyDescent="0.25">
      <c r="A99" s="69">
        <v>92</v>
      </c>
      <c r="B99" s="70">
        <f t="shared" ca="1" si="14"/>
        <v>-6.3707903698314999E-2</v>
      </c>
      <c r="D99">
        <f t="shared" ca="1" si="20"/>
        <v>2.1154705401648246</v>
      </c>
      <c r="F99">
        <f t="shared" ca="1" si="15"/>
        <v>0</v>
      </c>
      <c r="G99">
        <f t="shared" ca="1" si="16"/>
        <v>0</v>
      </c>
      <c r="H99">
        <f t="shared" ca="1" si="17"/>
        <v>0</v>
      </c>
      <c r="I99">
        <f t="shared" ca="1" si="18"/>
        <v>0</v>
      </c>
      <c r="J99">
        <f ca="1">SUM($I$8:$I99)</f>
        <v>0</v>
      </c>
      <c r="K99">
        <f t="shared" ca="1" si="19"/>
        <v>0</v>
      </c>
    </row>
    <row r="100" spans="1:11" x14ac:dyDescent="0.25">
      <c r="A100" s="69">
        <v>93</v>
      </c>
      <c r="B100" s="70">
        <f t="shared" ca="1" si="14"/>
        <v>-0.1103483399030997</v>
      </c>
      <c r="D100">
        <f t="shared" ca="1" si="20"/>
        <v>1.8118353293288274</v>
      </c>
      <c r="F100">
        <f t="shared" ca="1" si="15"/>
        <v>0</v>
      </c>
      <c r="G100">
        <f t="shared" ca="1" si="16"/>
        <v>0</v>
      </c>
      <c r="H100">
        <f t="shared" ca="1" si="17"/>
        <v>1</v>
      </c>
      <c r="I100">
        <f t="shared" ca="1" si="18"/>
        <v>0</v>
      </c>
      <c r="J100">
        <f ca="1">SUM($I$8:$I100)</f>
        <v>0</v>
      </c>
      <c r="K100">
        <f t="shared" ca="1" si="19"/>
        <v>0</v>
      </c>
    </row>
    <row r="101" spans="1:11" x14ac:dyDescent="0.25">
      <c r="A101" s="69">
        <v>94</v>
      </c>
      <c r="B101" s="70">
        <f t="shared" ref="B101:B136" ca="1" si="21">$AC$2*SIN(A101*$AC$3)^2+$AC$4*(RAND()-RAND()+(RAND()-RAND()))</f>
        <v>0.37543786738699547</v>
      </c>
      <c r="D101">
        <f t="shared" ca="1" si="20"/>
        <v>1.3278796118633203</v>
      </c>
      <c r="F101">
        <f t="shared" ca="1" si="15"/>
        <v>0</v>
      </c>
      <c r="G101">
        <f t="shared" ca="1" si="16"/>
        <v>0</v>
      </c>
      <c r="H101">
        <f t="shared" ca="1" si="17"/>
        <v>1</v>
      </c>
      <c r="I101">
        <f t="shared" ca="1" si="18"/>
        <v>0</v>
      </c>
      <c r="J101">
        <f ca="1">SUM($I$8:$I101)</f>
        <v>0</v>
      </c>
      <c r="K101">
        <f t="shared" ca="1" si="19"/>
        <v>0</v>
      </c>
    </row>
    <row r="102" spans="1:11" x14ac:dyDescent="0.25">
      <c r="A102" s="69">
        <v>95</v>
      </c>
      <c r="B102" s="70">
        <f t="shared" ca="1" si="21"/>
        <v>0.16038499562137054</v>
      </c>
      <c r="D102">
        <f t="shared" ca="1" si="20"/>
        <v>1.0929757661237329</v>
      </c>
      <c r="F102">
        <f t="shared" ca="1" si="15"/>
        <v>0</v>
      </c>
      <c r="G102">
        <f t="shared" ca="1" si="16"/>
        <v>0</v>
      </c>
      <c r="H102">
        <f t="shared" ca="1" si="17"/>
        <v>0</v>
      </c>
      <c r="I102">
        <f t="shared" ca="1" si="18"/>
        <v>0</v>
      </c>
      <c r="J102">
        <f ca="1">SUM($I$8:$I102)</f>
        <v>0</v>
      </c>
      <c r="K102">
        <f t="shared" ca="1" si="19"/>
        <v>0</v>
      </c>
    </row>
    <row r="103" spans="1:11" x14ac:dyDescent="0.25">
      <c r="A103" s="69">
        <v>96</v>
      </c>
      <c r="B103" s="70">
        <f t="shared" ca="1" si="21"/>
        <v>0.1703531882322179</v>
      </c>
      <c r="D103">
        <f t="shared" ca="1" si="20"/>
        <v>1.2676824689263619</v>
      </c>
      <c r="F103">
        <f t="shared" ca="1" si="15"/>
        <v>0</v>
      </c>
      <c r="G103">
        <f t="shared" ca="1" si="16"/>
        <v>0</v>
      </c>
      <c r="H103">
        <f t="shared" ca="1" si="17"/>
        <v>0</v>
      </c>
      <c r="I103">
        <f t="shared" ca="1" si="18"/>
        <v>0</v>
      </c>
      <c r="J103">
        <f ca="1">SUM($I$8:$I103)</f>
        <v>0</v>
      </c>
      <c r="K103">
        <f t="shared" ca="1" si="19"/>
        <v>0</v>
      </c>
    </row>
    <row r="104" spans="1:11" x14ac:dyDescent="0.25">
      <c r="A104" s="69">
        <v>97</v>
      </c>
      <c r="B104" s="70">
        <f t="shared" ca="1" si="21"/>
        <v>1.6245825730308583E-3</v>
      </c>
      <c r="D104">
        <f t="shared" ca="1" si="20"/>
        <v>2.0703886300783729</v>
      </c>
      <c r="F104">
        <f t="shared" ca="1" si="15"/>
        <v>0</v>
      </c>
      <c r="G104">
        <f t="shared" ca="1" si="16"/>
        <v>0</v>
      </c>
      <c r="H104">
        <f t="shared" ca="1" si="17"/>
        <v>0</v>
      </c>
      <c r="I104">
        <f t="shared" ca="1" si="18"/>
        <v>0</v>
      </c>
      <c r="J104">
        <f ca="1">SUM($I$8:$I104)</f>
        <v>0</v>
      </c>
      <c r="K104">
        <f t="shared" ca="1" si="19"/>
        <v>0</v>
      </c>
    </row>
    <row r="105" spans="1:11" x14ac:dyDescent="0.25">
      <c r="A105" s="69">
        <v>98</v>
      </c>
      <c r="B105" s="70">
        <f t="shared" ca="1" si="21"/>
        <v>2.3443017262802717E-2</v>
      </c>
      <c r="D105">
        <f t="shared" ca="1" si="20"/>
        <v>3.0630848152781076</v>
      </c>
      <c r="F105">
        <f t="shared" ca="1" si="15"/>
        <v>0</v>
      </c>
      <c r="G105">
        <f t="shared" ca="1" si="16"/>
        <v>0</v>
      </c>
      <c r="H105">
        <f t="shared" ca="1" si="17"/>
        <v>0</v>
      </c>
      <c r="I105">
        <f t="shared" ca="1" si="18"/>
        <v>0</v>
      </c>
      <c r="J105">
        <f ca="1">SUM($I$8:$I105)</f>
        <v>0</v>
      </c>
      <c r="K105">
        <f t="shared" ca="1" si="19"/>
        <v>0</v>
      </c>
    </row>
    <row r="106" spans="1:11" x14ac:dyDescent="0.25">
      <c r="A106" s="69">
        <v>99</v>
      </c>
      <c r="B106" s="70">
        <f t="shared" ca="1" si="21"/>
        <v>-6.2249536293834187E-3</v>
      </c>
      <c r="D106">
        <f t="shared" ca="1" si="20"/>
        <v>5.139765484030538</v>
      </c>
      <c r="F106">
        <f t="shared" ca="1" si="15"/>
        <v>0</v>
      </c>
      <c r="G106">
        <f t="shared" ca="1" si="16"/>
        <v>0</v>
      </c>
      <c r="H106">
        <f t="shared" ca="1" si="17"/>
        <v>0</v>
      </c>
      <c r="I106">
        <f t="shared" ca="1" si="18"/>
        <v>0</v>
      </c>
      <c r="J106">
        <f ca="1">SUM($I$8:$I106)</f>
        <v>0</v>
      </c>
      <c r="K106">
        <f t="shared" ca="1" si="19"/>
        <v>0</v>
      </c>
    </row>
    <row r="107" spans="1:11" x14ac:dyDescent="0.25">
      <c r="A107" s="69">
        <v>100</v>
      </c>
      <c r="B107" s="70">
        <f t="shared" ca="1" si="21"/>
        <v>-1.5795955341835477E-3</v>
      </c>
      <c r="D107">
        <f t="shared" ca="1" si="20"/>
        <v>7.4129297499596616</v>
      </c>
      <c r="F107">
        <f t="shared" ca="1" si="15"/>
        <v>0</v>
      </c>
      <c r="G107">
        <f t="shared" ca="1" si="16"/>
        <v>0</v>
      </c>
      <c r="H107">
        <f t="shared" ca="1" si="17"/>
        <v>0</v>
      </c>
      <c r="I107">
        <f t="shared" ca="1" si="18"/>
        <v>0</v>
      </c>
      <c r="J107">
        <f ca="1">SUM($I$8:$I107)</f>
        <v>0</v>
      </c>
      <c r="K107">
        <f t="shared" ca="1" si="19"/>
        <v>0</v>
      </c>
    </row>
    <row r="108" spans="1:11" x14ac:dyDescent="0.25">
      <c r="A108" s="69">
        <v>101</v>
      </c>
      <c r="B108" s="70">
        <f t="shared" ca="1" si="21"/>
        <v>0.18411500961152849</v>
      </c>
      <c r="D108">
        <f t="shared" ca="1" si="20"/>
        <v>10.362764010453091</v>
      </c>
      <c r="F108">
        <f t="shared" ca="1" si="15"/>
        <v>0</v>
      </c>
      <c r="G108">
        <f t="shared" ca="1" si="16"/>
        <v>0</v>
      </c>
      <c r="H108">
        <f t="shared" ca="1" si="17"/>
        <v>0</v>
      </c>
      <c r="I108">
        <f t="shared" ca="1" si="18"/>
        <v>0</v>
      </c>
      <c r="J108">
        <f ca="1">SUM($I$8:$I108)</f>
        <v>0</v>
      </c>
      <c r="K108">
        <f t="shared" ca="1" si="19"/>
        <v>0</v>
      </c>
    </row>
    <row r="109" spans="1:11" x14ac:dyDescent="0.25">
      <c r="A109" s="69">
        <v>102</v>
      </c>
      <c r="B109" s="70">
        <f t="shared" ca="1" si="21"/>
        <v>0.387421973823252</v>
      </c>
      <c r="D109">
        <f t="shared" ca="1" si="20"/>
        <v>12.086300255706508</v>
      </c>
      <c r="F109">
        <f t="shared" ca="1" si="15"/>
        <v>0</v>
      </c>
      <c r="G109">
        <f t="shared" ca="1" si="16"/>
        <v>0</v>
      </c>
      <c r="H109">
        <f t="shared" ca="1" si="17"/>
        <v>0</v>
      </c>
      <c r="I109">
        <f t="shared" ca="1" si="18"/>
        <v>0</v>
      </c>
      <c r="J109">
        <f ca="1">SUM($I$8:$I109)</f>
        <v>0</v>
      </c>
      <c r="K109">
        <f t="shared" ca="1" si="19"/>
        <v>0</v>
      </c>
    </row>
    <row r="110" spans="1:11" x14ac:dyDescent="0.25">
      <c r="A110" s="69">
        <v>103</v>
      </c>
      <c r="B110" s="70">
        <f t="shared" ca="1" si="21"/>
        <v>0.55239868507782586</v>
      </c>
      <c r="D110">
        <f t="shared" ca="1" si="20"/>
        <v>12.817911674077285</v>
      </c>
      <c r="F110">
        <f t="shared" ca="1" si="15"/>
        <v>1</v>
      </c>
      <c r="G110">
        <f t="shared" ca="1" si="16"/>
        <v>0</v>
      </c>
      <c r="H110">
        <f t="shared" ca="1" si="17"/>
        <v>0</v>
      </c>
      <c r="I110">
        <f t="shared" ca="1" si="18"/>
        <v>0</v>
      </c>
      <c r="J110">
        <f ca="1">SUM($I$8:$I110)</f>
        <v>0</v>
      </c>
      <c r="K110">
        <f t="shared" ca="1" si="19"/>
        <v>0</v>
      </c>
    </row>
    <row r="111" spans="1:11" x14ac:dyDescent="0.25">
      <c r="A111" s="69">
        <v>104</v>
      </c>
      <c r="B111" s="70">
        <f t="shared" ca="1" si="21"/>
        <v>0.59000828447920894</v>
      </c>
      <c r="D111">
        <f t="shared" ca="1" si="20"/>
        <v>12.263267638573829</v>
      </c>
      <c r="F111">
        <f t="shared" ca="1" si="15"/>
        <v>1</v>
      </c>
      <c r="G111">
        <f t="shared" ca="1" si="16"/>
        <v>0</v>
      </c>
      <c r="H111">
        <f t="shared" ca="1" si="17"/>
        <v>1</v>
      </c>
      <c r="I111">
        <f t="shared" ca="1" si="18"/>
        <v>0</v>
      </c>
      <c r="J111">
        <f ca="1">SUM($I$8:$I111)</f>
        <v>0</v>
      </c>
      <c r="K111">
        <f t="shared" ca="1" si="19"/>
        <v>0</v>
      </c>
    </row>
    <row r="112" spans="1:11" x14ac:dyDescent="0.25">
      <c r="A112" s="69">
        <v>105</v>
      </c>
      <c r="B112" s="70">
        <f t="shared" ca="1" si="21"/>
        <v>0.85806909853438296</v>
      </c>
      <c r="D112">
        <f t="shared" ca="1" si="20"/>
        <v>10.422684628891023</v>
      </c>
      <c r="F112">
        <f t="shared" ca="1" si="15"/>
        <v>1</v>
      </c>
      <c r="G112">
        <f t="shared" ca="1" si="16"/>
        <v>0</v>
      </c>
      <c r="H112">
        <f t="shared" ca="1" si="17"/>
        <v>1</v>
      </c>
      <c r="I112">
        <f t="shared" ca="1" si="18"/>
        <v>0</v>
      </c>
      <c r="J112">
        <f ca="1">SUM($I$8:$I112)</f>
        <v>0</v>
      </c>
      <c r="K112">
        <f t="shared" ca="1" si="19"/>
        <v>0</v>
      </c>
    </row>
    <row r="113" spans="1:11" x14ac:dyDescent="0.25">
      <c r="A113" s="69">
        <v>106</v>
      </c>
      <c r="B113" s="70">
        <f t="shared" ca="1" si="21"/>
        <v>0.91075630356522785</v>
      </c>
      <c r="D113">
        <f t="shared" ca="1" si="20"/>
        <v>7.4043253367971467</v>
      </c>
      <c r="F113">
        <f t="shared" ca="1" si="15"/>
        <v>1</v>
      </c>
      <c r="G113">
        <f t="shared" ca="1" si="16"/>
        <v>0</v>
      </c>
      <c r="H113">
        <f t="shared" ca="1" si="17"/>
        <v>1</v>
      </c>
      <c r="I113">
        <f t="shared" ca="1" si="18"/>
        <v>0</v>
      </c>
      <c r="J113">
        <f ca="1">SUM($I$8:$I113)</f>
        <v>0</v>
      </c>
      <c r="K113">
        <f t="shared" ca="1" si="19"/>
        <v>0</v>
      </c>
    </row>
    <row r="114" spans="1:11" x14ac:dyDescent="0.25">
      <c r="A114" s="69">
        <v>107</v>
      </c>
      <c r="B114" s="70">
        <f t="shared" ca="1" si="21"/>
        <v>0.91530097171516012</v>
      </c>
      <c r="D114">
        <f t="shared" ca="1" si="20"/>
        <v>3.487564698331699</v>
      </c>
      <c r="F114">
        <f t="shared" ca="1" si="15"/>
        <v>1</v>
      </c>
      <c r="G114">
        <f t="shared" ca="1" si="16"/>
        <v>0</v>
      </c>
      <c r="H114">
        <f t="shared" ca="1" si="17"/>
        <v>1</v>
      </c>
      <c r="I114">
        <f t="shared" ca="1" si="18"/>
        <v>0</v>
      </c>
      <c r="J114">
        <f ca="1">SUM($I$8:$I114)</f>
        <v>0</v>
      </c>
      <c r="K114">
        <f t="shared" ca="1" si="19"/>
        <v>0</v>
      </c>
    </row>
    <row r="115" spans="1:11" x14ac:dyDescent="0.25">
      <c r="A115" s="69">
        <v>108</v>
      </c>
      <c r="B115" s="70">
        <f t="shared" ca="1" si="21"/>
        <v>0.99619136377523754</v>
      </c>
      <c r="D115">
        <f t="shared" ca="1" si="20"/>
        <v>-0.4858762684819713</v>
      </c>
      <c r="F115">
        <f t="shared" ca="1" si="15"/>
        <v>1</v>
      </c>
      <c r="G115">
        <f t="shared" ca="1" si="16"/>
        <v>1</v>
      </c>
      <c r="H115">
        <f t="shared" ca="1" si="17"/>
        <v>1</v>
      </c>
      <c r="I115">
        <f t="shared" ca="1" si="18"/>
        <v>1</v>
      </c>
      <c r="J115">
        <f ca="1">SUM($I$8:$I115)</f>
        <v>1</v>
      </c>
      <c r="K115">
        <f t="shared" ca="1" si="19"/>
        <v>1</v>
      </c>
    </row>
    <row r="116" spans="1:11" x14ac:dyDescent="0.25">
      <c r="A116" s="69">
        <v>109</v>
      </c>
      <c r="B116" s="70">
        <f t="shared" ca="1" si="21"/>
        <v>0.96465495625398379</v>
      </c>
      <c r="D116">
        <f t="shared" ca="1" si="20"/>
        <v>-4.3642340816106744</v>
      </c>
      <c r="F116">
        <f t="shared" ca="1" si="15"/>
        <v>1</v>
      </c>
      <c r="G116">
        <f t="shared" ca="1" si="16"/>
        <v>0</v>
      </c>
      <c r="H116">
        <f t="shared" ca="1" si="17"/>
        <v>1</v>
      </c>
      <c r="I116">
        <f t="shared" ca="1" si="18"/>
        <v>0</v>
      </c>
      <c r="J116">
        <f ca="1">SUM($I$8:$I116)</f>
        <v>1</v>
      </c>
      <c r="K116">
        <f t="shared" ca="1" si="19"/>
        <v>0</v>
      </c>
    </row>
    <row r="117" spans="1:11" x14ac:dyDescent="0.25">
      <c r="A117" s="69">
        <v>110</v>
      </c>
      <c r="B117" s="70">
        <f t="shared" ca="1" si="21"/>
        <v>0.93026657348012276</v>
      </c>
      <c r="D117">
        <f t="shared" ca="1" si="20"/>
        <v>-7.6674626559730825</v>
      </c>
      <c r="F117">
        <f t="shared" ca="1" si="15"/>
        <v>1</v>
      </c>
      <c r="G117">
        <f t="shared" ca="1" si="16"/>
        <v>0</v>
      </c>
      <c r="H117">
        <f t="shared" ca="1" si="17"/>
        <v>1</v>
      </c>
      <c r="I117">
        <f t="shared" ca="1" si="18"/>
        <v>0</v>
      </c>
      <c r="J117">
        <f ca="1">SUM($I$8:$I117)</f>
        <v>1</v>
      </c>
      <c r="K117">
        <f t="shared" ca="1" si="19"/>
        <v>0</v>
      </c>
    </row>
    <row r="118" spans="1:11" x14ac:dyDescent="0.25">
      <c r="A118" s="69">
        <v>111</v>
      </c>
      <c r="B118" s="70">
        <f t="shared" ca="1" si="21"/>
        <v>0.80983783290143574</v>
      </c>
      <c r="D118">
        <f t="shared" ca="1" si="20"/>
        <v>-10.264273702692014</v>
      </c>
      <c r="F118">
        <f t="shared" ca="1" si="15"/>
        <v>1</v>
      </c>
      <c r="G118">
        <f t="shared" ca="1" si="16"/>
        <v>0</v>
      </c>
      <c r="H118">
        <f t="shared" ca="1" si="17"/>
        <v>1</v>
      </c>
      <c r="I118">
        <f t="shared" ca="1" si="18"/>
        <v>0</v>
      </c>
      <c r="J118">
        <f ca="1">SUM($I$8:$I118)</f>
        <v>1</v>
      </c>
      <c r="K118">
        <f t="shared" ca="1" si="19"/>
        <v>0</v>
      </c>
    </row>
    <row r="119" spans="1:11" x14ac:dyDescent="0.25">
      <c r="A119" s="69">
        <v>112</v>
      </c>
      <c r="B119" s="70">
        <f t="shared" ca="1" si="21"/>
        <v>0.62312621596513362</v>
      </c>
      <c r="D119">
        <f t="shared" ca="1" si="20"/>
        <v>-11.734068882466122</v>
      </c>
      <c r="F119">
        <f t="shared" ca="1" si="15"/>
        <v>1</v>
      </c>
      <c r="G119">
        <f t="shared" ca="1" si="16"/>
        <v>0</v>
      </c>
      <c r="H119">
        <f t="shared" ca="1" si="17"/>
        <v>1</v>
      </c>
      <c r="I119">
        <f t="shared" ca="1" si="18"/>
        <v>0</v>
      </c>
      <c r="J119">
        <f ca="1">SUM($I$8:$I119)</f>
        <v>1</v>
      </c>
      <c r="K119">
        <f t="shared" ca="1" si="19"/>
        <v>0</v>
      </c>
    </row>
    <row r="120" spans="1:11" x14ac:dyDescent="0.25">
      <c r="A120" s="69">
        <v>113</v>
      </c>
      <c r="B120" s="70">
        <f t="shared" ca="1" si="21"/>
        <v>0.39977187859135921</v>
      </c>
      <c r="D120">
        <f t="shared" ca="1" si="20"/>
        <v>-12.153739214670294</v>
      </c>
      <c r="F120">
        <f t="shared" ca="1" si="15"/>
        <v>0</v>
      </c>
      <c r="G120">
        <f t="shared" ca="1" si="16"/>
        <v>0</v>
      </c>
      <c r="H120">
        <f t="shared" ca="1" si="17"/>
        <v>1</v>
      </c>
      <c r="I120">
        <f t="shared" ca="1" si="18"/>
        <v>0</v>
      </c>
      <c r="J120">
        <f ca="1">SUM($I$8:$I120)</f>
        <v>1</v>
      </c>
      <c r="K120">
        <f t="shared" ca="1" si="19"/>
        <v>0</v>
      </c>
    </row>
    <row r="121" spans="1:11" x14ac:dyDescent="0.25">
      <c r="A121" s="69">
        <v>114</v>
      </c>
      <c r="B121" s="70">
        <f t="shared" ca="1" si="21"/>
        <v>0.33534782260523166</v>
      </c>
      <c r="D121">
        <f t="shared" ca="1" si="20"/>
        <v>-11.290199956416176</v>
      </c>
      <c r="F121">
        <f t="shared" ca="1" si="15"/>
        <v>0</v>
      </c>
      <c r="G121">
        <f t="shared" ca="1" si="16"/>
        <v>0</v>
      </c>
      <c r="H121">
        <f t="shared" ca="1" si="17"/>
        <v>0</v>
      </c>
      <c r="I121">
        <f t="shared" ca="1" si="18"/>
        <v>0</v>
      </c>
      <c r="J121">
        <f ca="1">SUM($I$8:$I121)</f>
        <v>1</v>
      </c>
      <c r="K121">
        <f t="shared" ca="1" si="19"/>
        <v>0</v>
      </c>
    </row>
    <row r="122" spans="1:11" x14ac:dyDescent="0.25">
      <c r="A122" s="69">
        <v>115</v>
      </c>
      <c r="B122" s="70">
        <f t="shared" ca="1" si="21"/>
        <v>0.23873744233092486</v>
      </c>
      <c r="D122">
        <f t="shared" ca="1" si="20"/>
        <v>-9.5398429520818926</v>
      </c>
      <c r="F122">
        <f t="shared" ca="1" si="15"/>
        <v>0</v>
      </c>
      <c r="G122">
        <f t="shared" ca="1" si="16"/>
        <v>0</v>
      </c>
      <c r="H122">
        <f t="shared" ca="1" si="17"/>
        <v>0</v>
      </c>
      <c r="I122">
        <f t="shared" ca="1" si="18"/>
        <v>0</v>
      </c>
      <c r="J122">
        <f ca="1">SUM($I$8:$I122)</f>
        <v>1</v>
      </c>
      <c r="K122">
        <f t="shared" ca="1" si="19"/>
        <v>0</v>
      </c>
    </row>
    <row r="123" spans="1:11" x14ac:dyDescent="0.25">
      <c r="A123" s="69">
        <v>116</v>
      </c>
      <c r="B123" s="70">
        <f t="shared" ca="1" si="21"/>
        <v>5.9858751889925829E-2</v>
      </c>
      <c r="D123">
        <f t="shared" ca="1" si="20"/>
        <v>-6.7046879143256604</v>
      </c>
      <c r="F123">
        <f t="shared" ca="1" si="15"/>
        <v>0</v>
      </c>
      <c r="G123">
        <f t="shared" ca="1" si="16"/>
        <v>0</v>
      </c>
      <c r="H123">
        <f t="shared" ca="1" si="17"/>
        <v>0</v>
      </c>
      <c r="I123">
        <f t="shared" ca="1" si="18"/>
        <v>0</v>
      </c>
      <c r="J123">
        <f ca="1">SUM($I$8:$I123)</f>
        <v>1</v>
      </c>
      <c r="K123">
        <f t="shared" ca="1" si="19"/>
        <v>0</v>
      </c>
    </row>
    <row r="124" spans="1:11" x14ac:dyDescent="0.25">
      <c r="A124" s="69">
        <v>117</v>
      </c>
      <c r="B124" s="70">
        <f t="shared" ca="1" si="21"/>
        <v>6.5124201644928228E-2</v>
      </c>
      <c r="D124">
        <f t="shared" ca="1" si="20"/>
        <v>-3.1609246330117831</v>
      </c>
      <c r="F124">
        <f t="shared" ca="1" si="15"/>
        <v>0</v>
      </c>
      <c r="G124">
        <f t="shared" ca="1" si="16"/>
        <v>0</v>
      </c>
      <c r="H124">
        <f t="shared" ca="1" si="17"/>
        <v>0</v>
      </c>
      <c r="I124">
        <f t="shared" ca="1" si="18"/>
        <v>0</v>
      </c>
      <c r="J124">
        <f ca="1">SUM($I$8:$I124)</f>
        <v>1</v>
      </c>
      <c r="K124">
        <f t="shared" ca="1" si="19"/>
        <v>0</v>
      </c>
    </row>
    <row r="125" spans="1:11" x14ac:dyDescent="0.25">
      <c r="A125" s="69">
        <v>118</v>
      </c>
      <c r="B125" s="70">
        <f t="shared" ca="1" si="21"/>
        <v>8.0480240122655602E-2</v>
      </c>
      <c r="D125">
        <f t="shared" ca="1" si="20"/>
        <v>0.68712652600552682</v>
      </c>
      <c r="F125">
        <f t="shared" ca="1" si="15"/>
        <v>0</v>
      </c>
      <c r="G125">
        <f t="shared" ca="1" si="16"/>
        <v>0</v>
      </c>
      <c r="H125">
        <f t="shared" ca="1" si="17"/>
        <v>0</v>
      </c>
      <c r="I125">
        <f t="shared" ca="1" si="18"/>
        <v>0</v>
      </c>
      <c r="J125">
        <f ca="1">SUM($I$8:$I125)</f>
        <v>1</v>
      </c>
      <c r="K125">
        <f t="shared" ca="1" si="19"/>
        <v>0</v>
      </c>
    </row>
    <row r="126" spans="1:11" x14ac:dyDescent="0.25">
      <c r="A126" s="69">
        <v>119</v>
      </c>
      <c r="B126" s="70">
        <f t="shared" ca="1" si="21"/>
        <v>3.1660878712754012E-2</v>
      </c>
      <c r="D126">
        <f t="shared" ca="1" si="20"/>
        <v>4.597944086693218</v>
      </c>
      <c r="F126">
        <f t="shared" ca="1" si="15"/>
        <v>0</v>
      </c>
      <c r="G126">
        <f t="shared" ca="1" si="16"/>
        <v>0</v>
      </c>
      <c r="H126">
        <f t="shared" ca="1" si="17"/>
        <v>0</v>
      </c>
      <c r="I126">
        <f t="shared" ca="1" si="18"/>
        <v>0</v>
      </c>
      <c r="J126">
        <f ca="1">SUM($I$8:$I126)</f>
        <v>1</v>
      </c>
      <c r="K126">
        <f t="shared" ca="1" si="19"/>
        <v>0</v>
      </c>
    </row>
    <row r="127" spans="1:11" x14ac:dyDescent="0.25">
      <c r="A127" s="69">
        <v>120</v>
      </c>
      <c r="B127" s="70">
        <f t="shared" ca="1" si="21"/>
        <v>0.21101029768411445</v>
      </c>
      <c r="D127">
        <f t="shared" ca="1" si="20"/>
        <v>7.8069022105462427</v>
      </c>
      <c r="F127">
        <f t="shared" ca="1" si="15"/>
        <v>0</v>
      </c>
      <c r="G127">
        <f t="shared" ca="1" si="16"/>
        <v>0</v>
      </c>
      <c r="H127">
        <f t="shared" ca="1" si="17"/>
        <v>0</v>
      </c>
      <c r="I127">
        <f t="shared" ca="1" si="18"/>
        <v>0</v>
      </c>
      <c r="J127">
        <f ca="1">SUM($I$8:$I127)</f>
        <v>1</v>
      </c>
      <c r="K127">
        <f t="shared" ca="1" si="19"/>
        <v>0</v>
      </c>
    </row>
    <row r="128" spans="1:11" x14ac:dyDescent="0.25">
      <c r="A128" s="69">
        <v>121</v>
      </c>
      <c r="B128" s="70">
        <f t="shared" ca="1" si="21"/>
        <v>0.11633297835221409</v>
      </c>
      <c r="D128">
        <f t="shared" ca="1" si="20"/>
        <v>10.408642079482037</v>
      </c>
      <c r="F128">
        <f t="shared" ca="1" si="15"/>
        <v>0</v>
      </c>
      <c r="G128">
        <f t="shared" ca="1" si="16"/>
        <v>0</v>
      </c>
      <c r="H128">
        <f t="shared" ca="1" si="17"/>
        <v>0</v>
      </c>
      <c r="I128">
        <f t="shared" ca="1" si="18"/>
        <v>0</v>
      </c>
      <c r="J128">
        <f ca="1">SUM($I$8:$I128)</f>
        <v>1</v>
      </c>
      <c r="K128">
        <f t="shared" ca="1" si="19"/>
        <v>0</v>
      </c>
    </row>
    <row r="129" spans="1:11" x14ac:dyDescent="0.25">
      <c r="A129" s="69">
        <v>122</v>
      </c>
      <c r="B129" s="70">
        <f t="shared" ca="1" si="21"/>
        <v>0.33625243734664589</v>
      </c>
      <c r="D129">
        <f t="shared" ca="1" si="20"/>
        <v>11.984565948442398</v>
      </c>
      <c r="F129">
        <f t="shared" ca="1" si="15"/>
        <v>0</v>
      </c>
      <c r="G129">
        <f t="shared" ca="1" si="16"/>
        <v>0</v>
      </c>
      <c r="H129">
        <f t="shared" ca="1" si="17"/>
        <v>0</v>
      </c>
      <c r="I129">
        <f t="shared" ca="1" si="18"/>
        <v>0</v>
      </c>
      <c r="J129">
        <f ca="1">SUM($I$8:$I129)</f>
        <v>1</v>
      </c>
      <c r="K129">
        <f t="shared" ca="1" si="19"/>
        <v>0</v>
      </c>
    </row>
    <row r="130" spans="1:11" x14ac:dyDescent="0.25">
      <c r="A130" s="69">
        <v>123</v>
      </c>
      <c r="B130" s="70">
        <f t="shared" ca="1" si="21"/>
        <v>0.6098360916850476</v>
      </c>
      <c r="D130">
        <f t="shared" ca="1" si="20"/>
        <v>12.319596815250407</v>
      </c>
      <c r="F130">
        <f t="shared" ca="1" si="15"/>
        <v>1</v>
      </c>
      <c r="G130">
        <f t="shared" ca="1" si="16"/>
        <v>0</v>
      </c>
      <c r="H130">
        <f t="shared" ca="1" si="17"/>
        <v>0</v>
      </c>
      <c r="I130">
        <f t="shared" ca="1" si="18"/>
        <v>0</v>
      </c>
      <c r="J130">
        <f ca="1">SUM($I$8:$I130)</f>
        <v>1</v>
      </c>
      <c r="K130">
        <f t="shared" ca="1" si="19"/>
        <v>0</v>
      </c>
    </row>
    <row r="131" spans="1:11" x14ac:dyDescent="0.25">
      <c r="A131" s="69">
        <v>124</v>
      </c>
      <c r="B131" s="70">
        <f t="shared" ca="1" si="21"/>
        <v>0.69897074148450034</v>
      </c>
      <c r="D131">
        <f t="shared" ca="1" si="20"/>
        <v>11.578099587452593</v>
      </c>
      <c r="F131">
        <f t="shared" ca="1" si="15"/>
        <v>1</v>
      </c>
      <c r="G131">
        <f t="shared" ca="1" si="16"/>
        <v>0</v>
      </c>
      <c r="H131">
        <f t="shared" ca="1" si="17"/>
        <v>1</v>
      </c>
      <c r="I131">
        <f t="shared" ca="1" si="18"/>
        <v>0</v>
      </c>
      <c r="J131">
        <f ca="1">SUM($I$8:$I131)</f>
        <v>1</v>
      </c>
      <c r="K131">
        <f t="shared" ca="1" si="19"/>
        <v>0</v>
      </c>
    </row>
    <row r="132" spans="1:11" x14ac:dyDescent="0.25">
      <c r="A132" s="69">
        <v>125</v>
      </c>
      <c r="B132" s="70">
        <f t="shared" ca="1" si="21"/>
        <v>0.8800479112377243</v>
      </c>
      <c r="D132">
        <f t="shared" ca="1" si="20"/>
        <v>9.8451490826159631</v>
      </c>
      <c r="F132">
        <f t="shared" ca="1" si="15"/>
        <v>1</v>
      </c>
      <c r="G132">
        <f t="shared" ca="1" si="16"/>
        <v>0</v>
      </c>
      <c r="H132">
        <f t="shared" ca="1" si="17"/>
        <v>1</v>
      </c>
      <c r="I132">
        <f t="shared" ca="1" si="18"/>
        <v>0</v>
      </c>
      <c r="J132">
        <f ca="1">SUM($I$8:$I132)</f>
        <v>1</v>
      </c>
      <c r="K132">
        <f t="shared" ca="1" si="19"/>
        <v>0</v>
      </c>
    </row>
    <row r="133" spans="1:11" x14ac:dyDescent="0.25">
      <c r="A133" s="69">
        <v>126</v>
      </c>
      <c r="B133" s="70">
        <f t="shared" ca="1" si="21"/>
        <v>0.88343316322510534</v>
      </c>
      <c r="D133">
        <f t="shared" ca="1" si="20"/>
        <v>6.7089568456993938</v>
      </c>
      <c r="F133">
        <f t="shared" ca="1" si="15"/>
        <v>1</v>
      </c>
      <c r="G133">
        <f t="shared" ca="1" si="16"/>
        <v>0</v>
      </c>
      <c r="H133">
        <f t="shared" ca="1" si="17"/>
        <v>1</v>
      </c>
      <c r="I133">
        <f t="shared" ca="1" si="18"/>
        <v>0</v>
      </c>
      <c r="J133">
        <f ca="1">SUM($I$8:$I133)</f>
        <v>1</v>
      </c>
      <c r="K133">
        <f t="shared" ca="1" si="19"/>
        <v>0</v>
      </c>
    </row>
    <row r="134" spans="1:11" x14ac:dyDescent="0.25">
      <c r="A134" s="69">
        <v>127</v>
      </c>
      <c r="B134" s="70">
        <f t="shared" ca="1" si="21"/>
        <v>1.009317411037256</v>
      </c>
      <c r="D134">
        <f t="shared" ca="1" si="20"/>
        <v>2.7989104654725288</v>
      </c>
      <c r="F134">
        <f t="shared" ca="1" si="15"/>
        <v>1</v>
      </c>
      <c r="G134">
        <f t="shared" ca="1" si="16"/>
        <v>0</v>
      </c>
      <c r="H134">
        <f t="shared" ca="1" si="17"/>
        <v>1</v>
      </c>
      <c r="I134">
        <f t="shared" ca="1" si="18"/>
        <v>0</v>
      </c>
      <c r="J134">
        <f ca="1">SUM($I$8:$I134)</f>
        <v>1</v>
      </c>
      <c r="K134">
        <f t="shared" ca="1" si="19"/>
        <v>0</v>
      </c>
    </row>
    <row r="135" spans="1:11" x14ac:dyDescent="0.25">
      <c r="A135" s="69">
        <v>128</v>
      </c>
      <c r="B135" s="70">
        <f t="shared" ca="1" si="21"/>
        <v>1.022653516563476</v>
      </c>
      <c r="D135">
        <f t="shared" ca="1" si="20"/>
        <v>-1.6461170706366288</v>
      </c>
      <c r="F135">
        <f t="shared" ca="1" si="15"/>
        <v>1</v>
      </c>
      <c r="G135">
        <f t="shared" ca="1" si="16"/>
        <v>1</v>
      </c>
      <c r="H135">
        <f t="shared" ca="1" si="17"/>
        <v>1</v>
      </c>
      <c r="I135">
        <f t="shared" ca="1" si="18"/>
        <v>1</v>
      </c>
      <c r="J135">
        <f ca="1">SUM($I$8:$I135)</f>
        <v>2</v>
      </c>
      <c r="K135">
        <f t="shared" ca="1" si="19"/>
        <v>2</v>
      </c>
    </row>
    <row r="136" spans="1:11" x14ac:dyDescent="0.25">
      <c r="A136" s="69">
        <v>129</v>
      </c>
      <c r="B136" s="70">
        <f t="shared" ca="1" si="21"/>
        <v>0.90264124669397339</v>
      </c>
      <c r="D136">
        <f t="shared" ca="1" si="20"/>
        <v>-5.7785219988007901</v>
      </c>
      <c r="F136">
        <f t="shared" ca="1" si="15"/>
        <v>1</v>
      </c>
      <c r="G136">
        <f t="shared" ca="1" si="16"/>
        <v>0</v>
      </c>
      <c r="H136">
        <f t="shared" ca="1" si="17"/>
        <v>1</v>
      </c>
      <c r="I136">
        <f t="shared" ca="1" si="18"/>
        <v>0</v>
      </c>
      <c r="J136">
        <f ca="1">SUM($I$8:$I136)</f>
        <v>2</v>
      </c>
      <c r="K136">
        <f t="shared" ca="1" si="19"/>
        <v>0</v>
      </c>
    </row>
    <row r="137" spans="1:11" x14ac:dyDescent="0.25">
      <c r="A137" s="69">
        <v>130</v>
      </c>
      <c r="B137" s="70">
        <f t="shared" ref="B137:B200" ca="1" si="22">$AC$2*SIN(A137*$AC$3)^2+$AC$4*(RAND()-RAND()+(RAND()-RAND()))</f>
        <v>0.91800975943603935</v>
      </c>
      <c r="D137">
        <f t="shared" ca="1" si="20"/>
        <v>-9.141408077463101</v>
      </c>
      <c r="F137">
        <f t="shared" ref="F137:F200" ca="1" si="23">IF(B137&gt;$B$3,1,0)</f>
        <v>1</v>
      </c>
      <c r="G137">
        <f t="shared" ca="1" si="16"/>
        <v>0</v>
      </c>
      <c r="H137">
        <f t="shared" ca="1" si="17"/>
        <v>1</v>
      </c>
      <c r="I137">
        <f t="shared" ca="1" si="18"/>
        <v>0</v>
      </c>
      <c r="J137">
        <f ca="1">SUM($I$8:$I137)</f>
        <v>2</v>
      </c>
      <c r="K137">
        <f t="shared" ca="1" si="19"/>
        <v>0</v>
      </c>
    </row>
    <row r="138" spans="1:11" x14ac:dyDescent="0.25">
      <c r="A138" s="69">
        <v>131</v>
      </c>
      <c r="B138" s="70">
        <f t="shared" ca="1" si="22"/>
        <v>0.79980554166157325</v>
      </c>
      <c r="D138">
        <f t="shared" ca="1" si="20"/>
        <v>-11.841797509530654</v>
      </c>
      <c r="F138">
        <f t="shared" ca="1" si="23"/>
        <v>1</v>
      </c>
      <c r="G138">
        <f t="shared" ref="G138:G201" ca="1" si="24">IF(SIGN(D137) &gt; SIGN(D138),1,0)</f>
        <v>0</v>
      </c>
      <c r="H138">
        <f t="shared" ref="H138:H201" ca="1" si="25">IF((D137 - D138)&gt;$E$3,1,0)</f>
        <v>1</v>
      </c>
      <c r="I138">
        <f t="shared" ref="I138:I201" ca="1" si="26">F138*G138*H138</f>
        <v>0</v>
      </c>
      <c r="J138">
        <f ca="1">SUM($I$8:$I138)</f>
        <v>2</v>
      </c>
      <c r="K138">
        <f t="shared" ref="K138:K201" ca="1" si="27">IF(I138,J138,0)</f>
        <v>0</v>
      </c>
    </row>
    <row r="139" spans="1:11" x14ac:dyDescent="0.25">
      <c r="A139" s="69">
        <v>132</v>
      </c>
      <c r="B139" s="70">
        <f t="shared" ca="1" si="22"/>
        <v>0.54923997389885593</v>
      </c>
      <c r="D139">
        <f t="shared" ca="1" si="20"/>
        <v>-13.452469517310027</v>
      </c>
      <c r="F139">
        <f t="shared" ca="1" si="23"/>
        <v>1</v>
      </c>
      <c r="G139">
        <f t="shared" ca="1" si="24"/>
        <v>0</v>
      </c>
      <c r="H139">
        <f t="shared" ca="1" si="25"/>
        <v>1</v>
      </c>
      <c r="I139">
        <f t="shared" ca="1" si="26"/>
        <v>0</v>
      </c>
      <c r="J139">
        <f ca="1">SUM($I$8:$I139)</f>
        <v>2</v>
      </c>
      <c r="K139">
        <f t="shared" ca="1" si="27"/>
        <v>0</v>
      </c>
    </row>
    <row r="140" spans="1:11" x14ac:dyDescent="0.25">
      <c r="A140" s="69">
        <v>133</v>
      </c>
      <c r="B140" s="70">
        <f t="shared" ca="1" si="22"/>
        <v>0.39560596725436831</v>
      </c>
      <c r="D140">
        <f t="shared" ca="1" si="20"/>
        <v>-13.549066910189696</v>
      </c>
      <c r="F140">
        <f t="shared" ca="1" si="23"/>
        <v>0</v>
      </c>
      <c r="G140">
        <f t="shared" ca="1" si="24"/>
        <v>0</v>
      </c>
      <c r="H140">
        <f t="shared" ca="1" si="25"/>
        <v>0</v>
      </c>
      <c r="I140">
        <f t="shared" ca="1" si="26"/>
        <v>0</v>
      </c>
      <c r="J140">
        <f ca="1">SUM($I$8:$I140)</f>
        <v>2</v>
      </c>
      <c r="K140">
        <f t="shared" ca="1" si="27"/>
        <v>0</v>
      </c>
    </row>
    <row r="141" spans="1:11" x14ac:dyDescent="0.25">
      <c r="A141" s="69">
        <v>134</v>
      </c>
      <c r="B141" s="70">
        <f t="shared" ca="1" si="22"/>
        <v>0.27312566417057366</v>
      </c>
      <c r="D141">
        <f t="shared" ca="1" si="20"/>
        <v>-12.521465725799949</v>
      </c>
      <c r="F141">
        <f t="shared" ca="1" si="23"/>
        <v>0</v>
      </c>
      <c r="G141">
        <f t="shared" ca="1" si="24"/>
        <v>0</v>
      </c>
      <c r="H141">
        <f t="shared" ca="1" si="25"/>
        <v>0</v>
      </c>
      <c r="I141">
        <f t="shared" ca="1" si="26"/>
        <v>0</v>
      </c>
      <c r="J141">
        <f ca="1">SUM($I$8:$I141)</f>
        <v>2</v>
      </c>
      <c r="K141">
        <f t="shared" ca="1" si="27"/>
        <v>0</v>
      </c>
    </row>
    <row r="142" spans="1:11" x14ac:dyDescent="0.25">
      <c r="A142" s="69">
        <v>135</v>
      </c>
      <c r="B142" s="70">
        <f t="shared" ca="1" si="22"/>
        <v>9.1350128151029303E-2</v>
      </c>
      <c r="D142">
        <f t="shared" ca="1" si="20"/>
        <v>-10.033181886359586</v>
      </c>
      <c r="F142">
        <f t="shared" ca="1" si="23"/>
        <v>0</v>
      </c>
      <c r="G142">
        <f t="shared" ca="1" si="24"/>
        <v>0</v>
      </c>
      <c r="H142">
        <f t="shared" ca="1" si="25"/>
        <v>0</v>
      </c>
      <c r="I142">
        <f t="shared" ca="1" si="26"/>
        <v>0</v>
      </c>
      <c r="J142">
        <f ca="1">SUM($I$8:$I142)</f>
        <v>2</v>
      </c>
      <c r="K142">
        <f t="shared" ca="1" si="27"/>
        <v>0</v>
      </c>
    </row>
    <row r="143" spans="1:11" x14ac:dyDescent="0.25">
      <c r="A143" s="69">
        <v>136</v>
      </c>
      <c r="B143" s="70">
        <f t="shared" ca="1" si="22"/>
        <v>-2.2673063652792605E-2</v>
      </c>
      <c r="D143">
        <f t="shared" ca="1" si="20"/>
        <v>-6.4830902520918832</v>
      </c>
      <c r="F143">
        <f t="shared" ca="1" si="23"/>
        <v>0</v>
      </c>
      <c r="G143">
        <f t="shared" ca="1" si="24"/>
        <v>0</v>
      </c>
      <c r="H143">
        <f t="shared" ca="1" si="25"/>
        <v>0</v>
      </c>
      <c r="I143">
        <f t="shared" ca="1" si="26"/>
        <v>0</v>
      </c>
      <c r="J143">
        <f ca="1">SUM($I$8:$I143)</f>
        <v>2</v>
      </c>
      <c r="K143">
        <f t="shared" ca="1" si="27"/>
        <v>0</v>
      </c>
    </row>
    <row r="144" spans="1:11" x14ac:dyDescent="0.25">
      <c r="A144" s="69">
        <v>137</v>
      </c>
      <c r="B144" s="70">
        <f t="shared" ca="1" si="22"/>
        <v>-3.0044986640751264E-2</v>
      </c>
      <c r="D144">
        <f t="shared" ca="1" si="20"/>
        <v>-2.1034729322302717</v>
      </c>
      <c r="F144">
        <f t="shared" ca="1" si="23"/>
        <v>0</v>
      </c>
      <c r="G144">
        <f t="shared" ca="1" si="24"/>
        <v>0</v>
      </c>
      <c r="H144">
        <f t="shared" ca="1" si="25"/>
        <v>0</v>
      </c>
      <c r="I144">
        <f t="shared" ca="1" si="26"/>
        <v>0</v>
      </c>
      <c r="J144">
        <f ca="1">SUM($I$8:$I144)</f>
        <v>2</v>
      </c>
      <c r="K144">
        <f t="shared" ca="1" si="27"/>
        <v>0</v>
      </c>
    </row>
    <row r="145" spans="1:11" x14ac:dyDescent="0.25">
      <c r="A145" s="69">
        <v>138</v>
      </c>
      <c r="B145" s="70">
        <f t="shared" ca="1" si="22"/>
        <v>-0.12918427819687603</v>
      </c>
      <c r="D145">
        <f t="shared" ca="1" si="20"/>
        <v>2.4748789266427207</v>
      </c>
      <c r="F145">
        <f t="shared" ca="1" si="23"/>
        <v>0</v>
      </c>
      <c r="G145">
        <f t="shared" ca="1" si="24"/>
        <v>0</v>
      </c>
      <c r="H145">
        <f t="shared" ca="1" si="25"/>
        <v>0</v>
      </c>
      <c r="I145">
        <f t="shared" ca="1" si="26"/>
        <v>0</v>
      </c>
      <c r="J145">
        <f ca="1">SUM($I$8:$I145)</f>
        <v>2</v>
      </c>
      <c r="K145">
        <f t="shared" ca="1" si="27"/>
        <v>0</v>
      </c>
    </row>
    <row r="146" spans="1:11" x14ac:dyDescent="0.25">
      <c r="A146" s="69">
        <v>139</v>
      </c>
      <c r="B146" s="70">
        <f t="shared" ca="1" si="22"/>
        <v>8.5449917760319377E-2</v>
      </c>
      <c r="D146">
        <f t="shared" ca="1" si="20"/>
        <v>6.6179346227067413</v>
      </c>
      <c r="F146">
        <f t="shared" ca="1" si="23"/>
        <v>0</v>
      </c>
      <c r="G146">
        <f t="shared" ca="1" si="24"/>
        <v>0</v>
      </c>
      <c r="H146">
        <f t="shared" ca="1" si="25"/>
        <v>0</v>
      </c>
      <c r="I146">
        <f t="shared" ca="1" si="26"/>
        <v>0</v>
      </c>
      <c r="J146">
        <f ca="1">SUM($I$8:$I146)</f>
        <v>2</v>
      </c>
      <c r="K146">
        <f t="shared" ca="1" si="27"/>
        <v>0</v>
      </c>
    </row>
    <row r="147" spans="1:11" x14ac:dyDescent="0.25">
      <c r="A147" s="69">
        <v>140</v>
      </c>
      <c r="B147" s="70">
        <f t="shared" ca="1" si="22"/>
        <v>5.0912471886618696E-2</v>
      </c>
      <c r="D147">
        <f t="shared" ca="1" si="20"/>
        <v>10.188887899932197</v>
      </c>
      <c r="F147">
        <f t="shared" ca="1" si="23"/>
        <v>0</v>
      </c>
      <c r="G147">
        <f t="shared" ca="1" si="24"/>
        <v>0</v>
      </c>
      <c r="H147">
        <f t="shared" ca="1" si="25"/>
        <v>0</v>
      </c>
      <c r="I147">
        <f t="shared" ca="1" si="26"/>
        <v>0</v>
      </c>
      <c r="J147">
        <f ca="1">SUM($I$8:$I147)</f>
        <v>2</v>
      </c>
      <c r="K147">
        <f t="shared" ca="1" si="27"/>
        <v>0</v>
      </c>
    </row>
    <row r="148" spans="1:11" x14ac:dyDescent="0.25">
      <c r="A148" s="69">
        <v>141</v>
      </c>
      <c r="B148" s="70">
        <f t="shared" ca="1" si="22"/>
        <v>0.20659417859121854</v>
      </c>
      <c r="D148">
        <f t="shared" ca="1" si="20"/>
        <v>12.630356912717462</v>
      </c>
      <c r="F148">
        <f t="shared" ca="1" si="23"/>
        <v>0</v>
      </c>
      <c r="G148">
        <f t="shared" ca="1" si="24"/>
        <v>0</v>
      </c>
      <c r="H148">
        <f t="shared" ca="1" si="25"/>
        <v>0</v>
      </c>
      <c r="I148">
        <f t="shared" ca="1" si="26"/>
        <v>0</v>
      </c>
      <c r="J148">
        <f ca="1">SUM($I$8:$I148)</f>
        <v>2</v>
      </c>
      <c r="K148">
        <f t="shared" ca="1" si="27"/>
        <v>0</v>
      </c>
    </row>
    <row r="149" spans="1:11" x14ac:dyDescent="0.25">
      <c r="A149" s="69">
        <v>142</v>
      </c>
      <c r="B149" s="70">
        <f t="shared" ca="1" si="22"/>
        <v>0.49117825602451815</v>
      </c>
      <c r="D149">
        <f t="shared" ca="1" si="20"/>
        <v>13.614854879626137</v>
      </c>
      <c r="F149">
        <f t="shared" ca="1" si="23"/>
        <v>1</v>
      </c>
      <c r="G149">
        <f t="shared" ca="1" si="24"/>
        <v>0</v>
      </c>
      <c r="H149">
        <f t="shared" ca="1" si="25"/>
        <v>0</v>
      </c>
      <c r="I149">
        <f t="shared" ca="1" si="26"/>
        <v>0</v>
      </c>
      <c r="J149">
        <f ca="1">SUM($I$8:$I149)</f>
        <v>2</v>
      </c>
      <c r="K149">
        <f t="shared" ca="1" si="27"/>
        <v>0</v>
      </c>
    </row>
    <row r="150" spans="1:11" x14ac:dyDescent="0.25">
      <c r="A150" s="69">
        <v>143</v>
      </c>
      <c r="B150" s="70">
        <f t="shared" ca="1" si="22"/>
        <v>0.6056608357729274</v>
      </c>
      <c r="D150">
        <f t="shared" ca="1" si="20"/>
        <v>12.83171411562985</v>
      </c>
      <c r="F150">
        <f t="shared" ca="1" si="23"/>
        <v>1</v>
      </c>
      <c r="G150">
        <f t="shared" ca="1" si="24"/>
        <v>0</v>
      </c>
      <c r="H150">
        <f t="shared" ca="1" si="25"/>
        <v>1</v>
      </c>
      <c r="I150">
        <f t="shared" ca="1" si="26"/>
        <v>0</v>
      </c>
      <c r="J150">
        <f ca="1">SUM($I$8:$I150)</f>
        <v>2</v>
      </c>
      <c r="K150">
        <f t="shared" ca="1" si="27"/>
        <v>0</v>
      </c>
    </row>
    <row r="151" spans="1:11" x14ac:dyDescent="0.25">
      <c r="A151" s="69">
        <v>144</v>
      </c>
      <c r="B151" s="70">
        <f t="shared" ca="1" si="22"/>
        <v>0.73129288733425823</v>
      </c>
      <c r="D151">
        <f t="shared" ca="1" si="20"/>
        <v>11.241013779081547</v>
      </c>
      <c r="F151">
        <f t="shared" ca="1" si="23"/>
        <v>1</v>
      </c>
      <c r="G151">
        <f t="shared" ca="1" si="24"/>
        <v>0</v>
      </c>
      <c r="H151">
        <f t="shared" ca="1" si="25"/>
        <v>1</v>
      </c>
      <c r="I151">
        <f t="shared" ca="1" si="26"/>
        <v>0</v>
      </c>
      <c r="J151">
        <f ca="1">SUM($I$8:$I151)</f>
        <v>2</v>
      </c>
      <c r="K151">
        <f t="shared" ca="1" si="27"/>
        <v>0</v>
      </c>
    </row>
    <row r="152" spans="1:11" x14ac:dyDescent="0.25">
      <c r="A152" s="69">
        <v>145</v>
      </c>
      <c r="B152" s="70">
        <f t="shared" ca="1" si="22"/>
        <v>0.89123650882873273</v>
      </c>
      <c r="D152">
        <f t="shared" ca="1" si="20"/>
        <v>8.449440465834531</v>
      </c>
      <c r="F152">
        <f t="shared" ca="1" si="23"/>
        <v>1</v>
      </c>
      <c r="G152">
        <f t="shared" ca="1" si="24"/>
        <v>0</v>
      </c>
      <c r="H152">
        <f t="shared" ca="1" si="25"/>
        <v>1</v>
      </c>
      <c r="I152">
        <f t="shared" ca="1" si="26"/>
        <v>0</v>
      </c>
      <c r="J152">
        <f ca="1">SUM($I$8:$I152)</f>
        <v>2</v>
      </c>
      <c r="K152">
        <f t="shared" ca="1" si="27"/>
        <v>0</v>
      </c>
    </row>
    <row r="153" spans="1:11" x14ac:dyDescent="0.25">
      <c r="A153" s="69">
        <v>146</v>
      </c>
      <c r="B153" s="70">
        <f t="shared" ca="1" si="22"/>
        <v>1.0253147428886533</v>
      </c>
      <c r="D153">
        <f t="shared" ca="1" si="20"/>
        <v>5.0502974752882395</v>
      </c>
      <c r="F153">
        <f t="shared" ca="1" si="23"/>
        <v>1</v>
      </c>
      <c r="G153">
        <f t="shared" ca="1" si="24"/>
        <v>0</v>
      </c>
      <c r="H153">
        <f t="shared" ca="1" si="25"/>
        <v>1</v>
      </c>
      <c r="I153">
        <f t="shared" ca="1" si="26"/>
        <v>0</v>
      </c>
      <c r="J153">
        <f ca="1">SUM($I$8:$I153)</f>
        <v>2</v>
      </c>
      <c r="K153">
        <f t="shared" ca="1" si="27"/>
        <v>0</v>
      </c>
    </row>
    <row r="154" spans="1:11" x14ac:dyDescent="0.25">
      <c r="A154" s="69">
        <v>147</v>
      </c>
      <c r="B154" s="70">
        <f t="shared" ca="1" si="22"/>
        <v>0.96092432538036354</v>
      </c>
      <c r="D154">
        <f t="shared" ca="1" si="20"/>
        <v>1.0492625416728738</v>
      </c>
      <c r="F154">
        <f t="shared" ca="1" si="23"/>
        <v>1</v>
      </c>
      <c r="G154">
        <f t="shared" ca="1" si="24"/>
        <v>0</v>
      </c>
      <c r="H154">
        <f t="shared" ca="1" si="25"/>
        <v>1</v>
      </c>
      <c r="I154">
        <f t="shared" ca="1" si="26"/>
        <v>0</v>
      </c>
      <c r="J154">
        <f ca="1">SUM($I$8:$I154)</f>
        <v>2</v>
      </c>
      <c r="K154">
        <f t="shared" ca="1" si="27"/>
        <v>0</v>
      </c>
    </row>
    <row r="155" spans="1:11" x14ac:dyDescent="0.25">
      <c r="A155" s="69">
        <v>148</v>
      </c>
      <c r="B155" s="70">
        <f t="shared" ca="1" si="22"/>
        <v>0.90070873531643059</v>
      </c>
      <c r="D155">
        <f t="shared" ca="1" si="20"/>
        <v>-3.1545758333346297</v>
      </c>
      <c r="F155">
        <f t="shared" ca="1" si="23"/>
        <v>1</v>
      </c>
      <c r="G155">
        <f t="shared" ca="1" si="24"/>
        <v>1</v>
      </c>
      <c r="H155">
        <f t="shared" ca="1" si="25"/>
        <v>1</v>
      </c>
      <c r="I155">
        <f t="shared" ca="1" si="26"/>
        <v>1</v>
      </c>
      <c r="J155">
        <f ca="1">SUM($I$8:$I155)</f>
        <v>3</v>
      </c>
      <c r="K155">
        <f t="shared" ca="1" si="27"/>
        <v>3</v>
      </c>
    </row>
    <row r="156" spans="1:11" x14ac:dyDescent="0.25">
      <c r="A156" s="69">
        <v>149</v>
      </c>
      <c r="B156" s="70">
        <f t="shared" ca="1" si="22"/>
        <v>0.82372068326868997</v>
      </c>
      <c r="D156">
        <f t="shared" ca="1" si="20"/>
        <v>-6.6132234845144726</v>
      </c>
      <c r="F156">
        <f t="shared" ca="1" si="23"/>
        <v>1</v>
      </c>
      <c r="G156">
        <f t="shared" ca="1" si="24"/>
        <v>0</v>
      </c>
      <c r="H156">
        <f t="shared" ca="1" si="25"/>
        <v>1</v>
      </c>
      <c r="I156">
        <f t="shared" ca="1" si="26"/>
        <v>0</v>
      </c>
      <c r="J156">
        <f ca="1">SUM($I$8:$I156)</f>
        <v>3</v>
      </c>
      <c r="K156">
        <f t="shared" ca="1" si="27"/>
        <v>0</v>
      </c>
    </row>
    <row r="157" spans="1:11" x14ac:dyDescent="0.25">
      <c r="A157" s="69">
        <v>150</v>
      </c>
      <c r="B157" s="70">
        <f t="shared" ca="1" si="22"/>
        <v>0.87590439264596187</v>
      </c>
      <c r="D157">
        <f t="shared" ref="D157:D220" ca="1" si="28">(B149*$J$5+B150*$K$5+B151*$L$5+B152*$M$5+B153*$N$5+B154*$O$5+B155*$P$5+B156*$Q$5+B157*$R$5+B158*$S$5+B159*$T$5+B160*$U$5+B161*$V$5+B162*$W$5+B163*$X$5+B164*$Y$5+B165*$Z$5)/$AA$5</f>
        <v>-9.655117076871635</v>
      </c>
      <c r="F157">
        <f t="shared" ca="1" si="23"/>
        <v>1</v>
      </c>
      <c r="G157">
        <f t="shared" ca="1" si="24"/>
        <v>0</v>
      </c>
      <c r="H157">
        <f t="shared" ca="1" si="25"/>
        <v>1</v>
      </c>
      <c r="I157">
        <f t="shared" ca="1" si="26"/>
        <v>0</v>
      </c>
      <c r="J157">
        <f ca="1">SUM($I$8:$I157)</f>
        <v>3</v>
      </c>
      <c r="K157">
        <f t="shared" ca="1" si="27"/>
        <v>0</v>
      </c>
    </row>
    <row r="158" spans="1:11" x14ac:dyDescent="0.25">
      <c r="A158" s="69">
        <v>151</v>
      </c>
      <c r="B158" s="70">
        <f t="shared" ca="1" si="22"/>
        <v>0.72185912386112427</v>
      </c>
      <c r="D158">
        <f t="shared" ca="1" si="28"/>
        <v>-11.528442666835753</v>
      </c>
      <c r="F158">
        <f t="shared" ca="1" si="23"/>
        <v>1</v>
      </c>
      <c r="G158">
        <f t="shared" ca="1" si="24"/>
        <v>0</v>
      </c>
      <c r="H158">
        <f t="shared" ca="1" si="25"/>
        <v>1</v>
      </c>
      <c r="I158">
        <f t="shared" ca="1" si="26"/>
        <v>0</v>
      </c>
      <c r="J158">
        <f ca="1">SUM($I$8:$I158)</f>
        <v>3</v>
      </c>
      <c r="K158">
        <f t="shared" ca="1" si="27"/>
        <v>0</v>
      </c>
    </row>
    <row r="159" spans="1:11" x14ac:dyDescent="0.25">
      <c r="A159" s="69">
        <v>152</v>
      </c>
      <c r="B159" s="70">
        <f t="shared" ca="1" si="22"/>
        <v>0.50236199088136069</v>
      </c>
      <c r="D159">
        <f t="shared" ca="1" si="28"/>
        <v>-12.296127145035882</v>
      </c>
      <c r="F159">
        <f t="shared" ca="1" si="23"/>
        <v>1</v>
      </c>
      <c r="G159">
        <f t="shared" ca="1" si="24"/>
        <v>0</v>
      </c>
      <c r="H159">
        <f t="shared" ca="1" si="25"/>
        <v>1</v>
      </c>
      <c r="I159">
        <f t="shared" ca="1" si="26"/>
        <v>0</v>
      </c>
      <c r="J159">
        <f ca="1">SUM($I$8:$I159)</f>
        <v>3</v>
      </c>
      <c r="K159">
        <f t="shared" ca="1" si="27"/>
        <v>0</v>
      </c>
    </row>
    <row r="160" spans="1:11" x14ac:dyDescent="0.25">
      <c r="A160" s="69">
        <v>153</v>
      </c>
      <c r="B160" s="70">
        <f t="shared" ca="1" si="22"/>
        <v>0.39495484234459699</v>
      </c>
      <c r="D160">
        <f t="shared" ca="1" si="28"/>
        <v>-11.635870673288208</v>
      </c>
      <c r="F160">
        <f t="shared" ca="1" si="23"/>
        <v>0</v>
      </c>
      <c r="G160">
        <f t="shared" ca="1" si="24"/>
        <v>0</v>
      </c>
      <c r="H160">
        <f t="shared" ca="1" si="25"/>
        <v>0</v>
      </c>
      <c r="I160">
        <f t="shared" ca="1" si="26"/>
        <v>0</v>
      </c>
      <c r="J160">
        <f ca="1">SUM($I$8:$I160)</f>
        <v>3</v>
      </c>
      <c r="K160">
        <f t="shared" ca="1" si="27"/>
        <v>0</v>
      </c>
    </row>
    <row r="161" spans="1:11" x14ac:dyDescent="0.25">
      <c r="A161" s="69">
        <v>154</v>
      </c>
      <c r="B161" s="70">
        <f t="shared" ca="1" si="22"/>
        <v>0.15988937115543528</v>
      </c>
      <c r="D161">
        <f t="shared" ca="1" si="28"/>
        <v>-10.102630920764131</v>
      </c>
      <c r="F161">
        <f t="shared" ca="1" si="23"/>
        <v>0</v>
      </c>
      <c r="G161">
        <f t="shared" ca="1" si="24"/>
        <v>0</v>
      </c>
      <c r="H161">
        <f t="shared" ca="1" si="25"/>
        <v>0</v>
      </c>
      <c r="I161">
        <f t="shared" ca="1" si="26"/>
        <v>0</v>
      </c>
      <c r="J161">
        <f ca="1">SUM($I$8:$I161)</f>
        <v>3</v>
      </c>
      <c r="K161">
        <f t="shared" ca="1" si="27"/>
        <v>0</v>
      </c>
    </row>
    <row r="162" spans="1:11" x14ac:dyDescent="0.25">
      <c r="A162" s="69">
        <v>155</v>
      </c>
      <c r="B162" s="70">
        <f t="shared" ca="1" si="22"/>
        <v>0.18461420161760911</v>
      </c>
      <c r="D162">
        <f t="shared" ca="1" si="28"/>
        <v>-7.5580565042623995</v>
      </c>
      <c r="F162">
        <f t="shared" ca="1" si="23"/>
        <v>0</v>
      </c>
      <c r="G162">
        <f t="shared" ca="1" si="24"/>
        <v>0</v>
      </c>
      <c r="H162">
        <f t="shared" ca="1" si="25"/>
        <v>0</v>
      </c>
      <c r="I162">
        <f t="shared" ca="1" si="26"/>
        <v>0</v>
      </c>
      <c r="J162">
        <f ca="1">SUM($I$8:$I162)</f>
        <v>3</v>
      </c>
      <c r="K162">
        <f t="shared" ca="1" si="27"/>
        <v>0</v>
      </c>
    </row>
    <row r="163" spans="1:11" x14ac:dyDescent="0.25">
      <c r="A163" s="69">
        <v>156</v>
      </c>
      <c r="B163" s="70">
        <f t="shared" ca="1" si="22"/>
        <v>-7.2496981259346331E-3</v>
      </c>
      <c r="D163">
        <f t="shared" ca="1" si="28"/>
        <v>-4.3744156689860203</v>
      </c>
      <c r="F163">
        <f t="shared" ca="1" si="23"/>
        <v>0</v>
      </c>
      <c r="G163">
        <f t="shared" ca="1" si="24"/>
        <v>0</v>
      </c>
      <c r="H163">
        <f t="shared" ca="1" si="25"/>
        <v>0</v>
      </c>
      <c r="I163">
        <f t="shared" ca="1" si="26"/>
        <v>0</v>
      </c>
      <c r="J163">
        <f ca="1">SUM($I$8:$I163)</f>
        <v>3</v>
      </c>
      <c r="K163">
        <f t="shared" ca="1" si="27"/>
        <v>0</v>
      </c>
    </row>
    <row r="164" spans="1:11" x14ac:dyDescent="0.25">
      <c r="A164" s="69">
        <v>157</v>
      </c>
      <c r="B164" s="70">
        <f t="shared" ca="1" si="22"/>
        <v>-4.4751827493867212E-2</v>
      </c>
      <c r="D164">
        <f t="shared" ca="1" si="28"/>
        <v>-0.64810802452269023</v>
      </c>
      <c r="F164">
        <f t="shared" ca="1" si="23"/>
        <v>0</v>
      </c>
      <c r="G164">
        <f t="shared" ca="1" si="24"/>
        <v>0</v>
      </c>
      <c r="H164">
        <f t="shared" ca="1" si="25"/>
        <v>0</v>
      </c>
      <c r="I164">
        <f t="shared" ca="1" si="26"/>
        <v>0</v>
      </c>
      <c r="J164">
        <f ca="1">SUM($I$8:$I164)</f>
        <v>3</v>
      </c>
      <c r="K164">
        <f t="shared" ca="1" si="27"/>
        <v>0</v>
      </c>
    </row>
    <row r="165" spans="1:11" x14ac:dyDescent="0.25">
      <c r="A165" s="69">
        <v>158</v>
      </c>
      <c r="B165" s="70">
        <f t="shared" ca="1" si="22"/>
        <v>3.9809151292202277E-2</v>
      </c>
      <c r="D165">
        <f t="shared" ca="1" si="28"/>
        <v>3.0973148559281025</v>
      </c>
      <c r="F165">
        <f t="shared" ca="1" si="23"/>
        <v>0</v>
      </c>
      <c r="G165">
        <f t="shared" ca="1" si="24"/>
        <v>0</v>
      </c>
      <c r="H165">
        <f t="shared" ca="1" si="25"/>
        <v>0</v>
      </c>
      <c r="I165">
        <f t="shared" ca="1" si="26"/>
        <v>0</v>
      </c>
      <c r="J165">
        <f ca="1">SUM($I$8:$I165)</f>
        <v>3</v>
      </c>
      <c r="K165">
        <f t="shared" ca="1" si="27"/>
        <v>0</v>
      </c>
    </row>
    <row r="166" spans="1:11" x14ac:dyDescent="0.25">
      <c r="A166" s="69">
        <v>159</v>
      </c>
      <c r="B166" s="70">
        <f t="shared" ca="1" si="22"/>
        <v>0.20449575456203911</v>
      </c>
      <c r="D166">
        <f t="shared" ca="1" si="28"/>
        <v>6.4898385728124355</v>
      </c>
      <c r="F166">
        <f t="shared" ca="1" si="23"/>
        <v>0</v>
      </c>
      <c r="G166">
        <f t="shared" ca="1" si="24"/>
        <v>0</v>
      </c>
      <c r="H166">
        <f t="shared" ca="1" si="25"/>
        <v>0</v>
      </c>
      <c r="I166">
        <f t="shared" ca="1" si="26"/>
        <v>0</v>
      </c>
      <c r="J166">
        <f ca="1">SUM($I$8:$I166)</f>
        <v>3</v>
      </c>
      <c r="K166">
        <f t="shared" ca="1" si="27"/>
        <v>0</v>
      </c>
    </row>
    <row r="167" spans="1:11" x14ac:dyDescent="0.25">
      <c r="A167" s="69">
        <v>160</v>
      </c>
      <c r="B167" s="70">
        <f t="shared" ca="1" si="22"/>
        <v>0.21511958710513671</v>
      </c>
      <c r="D167">
        <f t="shared" ca="1" si="28"/>
        <v>9.3948174672403653</v>
      </c>
      <c r="F167">
        <f t="shared" ca="1" si="23"/>
        <v>0</v>
      </c>
      <c r="G167">
        <f t="shared" ca="1" si="24"/>
        <v>0</v>
      </c>
      <c r="H167">
        <f t="shared" ca="1" si="25"/>
        <v>0</v>
      </c>
      <c r="I167">
        <f t="shared" ca="1" si="26"/>
        <v>0</v>
      </c>
      <c r="J167">
        <f ca="1">SUM($I$8:$I167)</f>
        <v>3</v>
      </c>
      <c r="K167">
        <f t="shared" ca="1" si="27"/>
        <v>0</v>
      </c>
    </row>
    <row r="168" spans="1:11" x14ac:dyDescent="0.25">
      <c r="A168" s="69">
        <v>161</v>
      </c>
      <c r="B168" s="70">
        <f t="shared" ca="1" si="22"/>
        <v>0.28770184190978376</v>
      </c>
      <c r="D168">
        <f t="shared" ca="1" si="28"/>
        <v>11.325594907535642</v>
      </c>
      <c r="F168">
        <f t="shared" ca="1" si="23"/>
        <v>0</v>
      </c>
      <c r="G168">
        <f t="shared" ca="1" si="24"/>
        <v>0</v>
      </c>
      <c r="H168">
        <f t="shared" ca="1" si="25"/>
        <v>0</v>
      </c>
      <c r="I168">
        <f t="shared" ca="1" si="26"/>
        <v>0</v>
      </c>
      <c r="J168">
        <f ca="1">SUM($I$8:$I168)</f>
        <v>3</v>
      </c>
      <c r="K168">
        <f t="shared" ca="1" si="27"/>
        <v>0</v>
      </c>
    </row>
    <row r="169" spans="1:11" x14ac:dyDescent="0.25">
      <c r="A169" s="69">
        <v>162</v>
      </c>
      <c r="B169" s="70">
        <f t="shared" ca="1" si="22"/>
        <v>0.43486915472521853</v>
      </c>
      <c r="D169">
        <f t="shared" ca="1" si="28"/>
        <v>12.253713069292761</v>
      </c>
      <c r="F169">
        <f t="shared" ca="1" si="23"/>
        <v>1</v>
      </c>
      <c r="G169">
        <f t="shared" ca="1" si="24"/>
        <v>0</v>
      </c>
      <c r="H169">
        <f t="shared" ca="1" si="25"/>
        <v>0</v>
      </c>
      <c r="I169">
        <f t="shared" ca="1" si="26"/>
        <v>0</v>
      </c>
      <c r="J169">
        <f ca="1">SUM($I$8:$I169)</f>
        <v>3</v>
      </c>
      <c r="K169">
        <f t="shared" ca="1" si="27"/>
        <v>0</v>
      </c>
    </row>
    <row r="170" spans="1:11" x14ac:dyDescent="0.25">
      <c r="A170" s="69">
        <v>163</v>
      </c>
      <c r="B170" s="70">
        <f t="shared" ca="1" si="22"/>
        <v>0.58729406512556892</v>
      </c>
      <c r="D170">
        <f t="shared" ca="1" si="28"/>
        <v>11.703879932404242</v>
      </c>
      <c r="F170">
        <f t="shared" ca="1" si="23"/>
        <v>1</v>
      </c>
      <c r="G170">
        <f t="shared" ca="1" si="24"/>
        <v>0</v>
      </c>
      <c r="H170">
        <f t="shared" ca="1" si="25"/>
        <v>1</v>
      </c>
      <c r="I170">
        <f t="shared" ca="1" si="26"/>
        <v>0</v>
      </c>
      <c r="J170">
        <f ca="1">SUM($I$8:$I170)</f>
        <v>3</v>
      </c>
      <c r="K170">
        <f t="shared" ca="1" si="27"/>
        <v>0</v>
      </c>
    </row>
    <row r="171" spans="1:11" x14ac:dyDescent="0.25">
      <c r="A171" s="69">
        <v>164</v>
      </c>
      <c r="B171" s="70">
        <f t="shared" ca="1" si="22"/>
        <v>0.71092648083710075</v>
      </c>
      <c r="D171">
        <f t="shared" ca="1" si="28"/>
        <v>10.18439057407887</v>
      </c>
      <c r="F171">
        <f t="shared" ca="1" si="23"/>
        <v>1</v>
      </c>
      <c r="G171">
        <f t="shared" ca="1" si="24"/>
        <v>0</v>
      </c>
      <c r="H171">
        <f t="shared" ca="1" si="25"/>
        <v>1</v>
      </c>
      <c r="I171">
        <f t="shared" ca="1" si="26"/>
        <v>0</v>
      </c>
      <c r="J171">
        <f ca="1">SUM($I$8:$I171)</f>
        <v>3</v>
      </c>
      <c r="K171">
        <f t="shared" ca="1" si="27"/>
        <v>0</v>
      </c>
    </row>
    <row r="172" spans="1:11" x14ac:dyDescent="0.25">
      <c r="A172" s="69">
        <v>165</v>
      </c>
      <c r="B172" s="70">
        <f t="shared" ca="1" si="22"/>
        <v>0.92467157062554906</v>
      </c>
      <c r="D172">
        <f t="shared" ca="1" si="28"/>
        <v>7.4690917911668508</v>
      </c>
      <c r="F172">
        <f t="shared" ca="1" si="23"/>
        <v>1</v>
      </c>
      <c r="G172">
        <f t="shared" ca="1" si="24"/>
        <v>0</v>
      </c>
      <c r="H172">
        <f t="shared" ca="1" si="25"/>
        <v>1</v>
      </c>
      <c r="I172">
        <f t="shared" ca="1" si="26"/>
        <v>0</v>
      </c>
      <c r="J172">
        <f ca="1">SUM($I$8:$I172)</f>
        <v>3</v>
      </c>
      <c r="K172">
        <f t="shared" ca="1" si="27"/>
        <v>0</v>
      </c>
    </row>
    <row r="173" spans="1:11" x14ac:dyDescent="0.25">
      <c r="A173" s="69">
        <v>166</v>
      </c>
      <c r="B173" s="70">
        <f t="shared" ca="1" si="22"/>
        <v>0.92612780730159472</v>
      </c>
      <c r="D173">
        <f t="shared" ca="1" si="28"/>
        <v>4.2207788081206887</v>
      </c>
      <c r="F173">
        <f t="shared" ca="1" si="23"/>
        <v>1</v>
      </c>
      <c r="G173">
        <f t="shared" ca="1" si="24"/>
        <v>0</v>
      </c>
      <c r="H173">
        <f t="shared" ca="1" si="25"/>
        <v>1</v>
      </c>
      <c r="I173">
        <f t="shared" ca="1" si="26"/>
        <v>0</v>
      </c>
      <c r="J173">
        <f ca="1">SUM($I$8:$I173)</f>
        <v>3</v>
      </c>
      <c r="K173">
        <f t="shared" ca="1" si="27"/>
        <v>0</v>
      </c>
    </row>
    <row r="174" spans="1:11" x14ac:dyDescent="0.25">
      <c r="A174" s="69">
        <v>167</v>
      </c>
      <c r="B174" s="70">
        <f t="shared" ca="1" si="22"/>
        <v>1.0091495123143848</v>
      </c>
      <c r="D174">
        <f t="shared" ca="1" si="28"/>
        <v>0.37315713818254637</v>
      </c>
      <c r="F174">
        <f t="shared" ca="1" si="23"/>
        <v>1</v>
      </c>
      <c r="G174">
        <f t="shared" ca="1" si="24"/>
        <v>0</v>
      </c>
      <c r="H174">
        <f t="shared" ca="1" si="25"/>
        <v>1</v>
      </c>
      <c r="I174">
        <f t="shared" ca="1" si="26"/>
        <v>0</v>
      </c>
      <c r="J174">
        <f ca="1">SUM($I$8:$I174)</f>
        <v>3</v>
      </c>
      <c r="K174">
        <f t="shared" ca="1" si="27"/>
        <v>0</v>
      </c>
    </row>
    <row r="175" spans="1:11" x14ac:dyDescent="0.25">
      <c r="A175" s="69">
        <v>168</v>
      </c>
      <c r="B175" s="70">
        <f t="shared" ca="1" si="22"/>
        <v>1.040250785354162</v>
      </c>
      <c r="D175">
        <f t="shared" ca="1" si="28"/>
        <v>-3.4355039787146562</v>
      </c>
      <c r="F175">
        <f t="shared" ca="1" si="23"/>
        <v>1</v>
      </c>
      <c r="G175">
        <f t="shared" ca="1" si="24"/>
        <v>1</v>
      </c>
      <c r="H175">
        <f t="shared" ca="1" si="25"/>
        <v>1</v>
      </c>
      <c r="I175">
        <f t="shared" ca="1" si="26"/>
        <v>1</v>
      </c>
      <c r="J175">
        <f ca="1">SUM($I$8:$I175)</f>
        <v>4</v>
      </c>
      <c r="K175">
        <f t="shared" ca="1" si="27"/>
        <v>4</v>
      </c>
    </row>
    <row r="176" spans="1:11" x14ac:dyDescent="0.25">
      <c r="A176" s="69">
        <v>169</v>
      </c>
      <c r="B176" s="70">
        <f t="shared" ca="1" si="22"/>
        <v>0.85570745004422966</v>
      </c>
      <c r="D176">
        <f t="shared" ca="1" si="28"/>
        <v>-7.1304627508792597</v>
      </c>
      <c r="F176">
        <f t="shared" ca="1" si="23"/>
        <v>1</v>
      </c>
      <c r="G176">
        <f t="shared" ca="1" si="24"/>
        <v>0</v>
      </c>
      <c r="H176">
        <f t="shared" ca="1" si="25"/>
        <v>1</v>
      </c>
      <c r="I176">
        <f t="shared" ca="1" si="26"/>
        <v>0</v>
      </c>
      <c r="J176">
        <f ca="1">SUM($I$8:$I176)</f>
        <v>4</v>
      </c>
      <c r="K176">
        <f t="shared" ca="1" si="27"/>
        <v>0</v>
      </c>
    </row>
    <row r="177" spans="1:11" x14ac:dyDescent="0.25">
      <c r="A177" s="69">
        <v>170</v>
      </c>
      <c r="B177" s="70">
        <f t="shared" ca="1" si="22"/>
        <v>0.76280558767703355</v>
      </c>
      <c r="D177">
        <f t="shared" ca="1" si="28"/>
        <v>-9.9862547050418371</v>
      </c>
      <c r="F177">
        <f t="shared" ca="1" si="23"/>
        <v>1</v>
      </c>
      <c r="G177">
        <f t="shared" ca="1" si="24"/>
        <v>0</v>
      </c>
      <c r="H177">
        <f t="shared" ca="1" si="25"/>
        <v>1</v>
      </c>
      <c r="I177">
        <f t="shared" ca="1" si="26"/>
        <v>0</v>
      </c>
      <c r="J177">
        <f ca="1">SUM($I$8:$I177)</f>
        <v>4</v>
      </c>
      <c r="K177">
        <f t="shared" ca="1" si="27"/>
        <v>0</v>
      </c>
    </row>
    <row r="178" spans="1:11" x14ac:dyDescent="0.25">
      <c r="A178" s="69">
        <v>171</v>
      </c>
      <c r="B178" s="70">
        <f t="shared" ca="1" si="22"/>
        <v>0.54397287665424943</v>
      </c>
      <c r="D178">
        <f t="shared" ca="1" si="28"/>
        <v>-11.960401745697826</v>
      </c>
      <c r="F178">
        <f t="shared" ca="1" si="23"/>
        <v>1</v>
      </c>
      <c r="G178">
        <f t="shared" ca="1" si="24"/>
        <v>0</v>
      </c>
      <c r="H178">
        <f t="shared" ca="1" si="25"/>
        <v>1</v>
      </c>
      <c r="I178">
        <f t="shared" ca="1" si="26"/>
        <v>0</v>
      </c>
      <c r="J178">
        <f ca="1">SUM($I$8:$I178)</f>
        <v>4</v>
      </c>
      <c r="K178">
        <f t="shared" ca="1" si="27"/>
        <v>0</v>
      </c>
    </row>
    <row r="179" spans="1:11" x14ac:dyDescent="0.25">
      <c r="A179" s="69">
        <v>172</v>
      </c>
      <c r="B179" s="70">
        <f t="shared" ca="1" si="22"/>
        <v>0.51104622040568193</v>
      </c>
      <c r="D179">
        <f t="shared" ca="1" si="28"/>
        <v>-12.525339403338503</v>
      </c>
      <c r="F179">
        <f t="shared" ca="1" si="23"/>
        <v>1</v>
      </c>
      <c r="G179">
        <f t="shared" ca="1" si="24"/>
        <v>0</v>
      </c>
      <c r="H179">
        <f t="shared" ca="1" si="25"/>
        <v>1</v>
      </c>
      <c r="I179">
        <f t="shared" ca="1" si="26"/>
        <v>0</v>
      </c>
      <c r="J179">
        <f ca="1">SUM($I$8:$I179)</f>
        <v>4</v>
      </c>
      <c r="K179">
        <f t="shared" ca="1" si="27"/>
        <v>0</v>
      </c>
    </row>
    <row r="180" spans="1:11" x14ac:dyDescent="0.25">
      <c r="A180" s="69">
        <v>173</v>
      </c>
      <c r="B180" s="70">
        <f t="shared" ca="1" si="22"/>
        <v>0.38074116071813774</v>
      </c>
      <c r="D180">
        <f t="shared" ca="1" si="28"/>
        <v>-11.69751561655865</v>
      </c>
      <c r="F180">
        <f t="shared" ca="1" si="23"/>
        <v>0</v>
      </c>
      <c r="G180">
        <f t="shared" ca="1" si="24"/>
        <v>0</v>
      </c>
      <c r="H180">
        <f t="shared" ca="1" si="25"/>
        <v>0</v>
      </c>
      <c r="I180">
        <f t="shared" ca="1" si="26"/>
        <v>0</v>
      </c>
      <c r="J180">
        <f ca="1">SUM($I$8:$I180)</f>
        <v>4</v>
      </c>
      <c r="K180">
        <f t="shared" ca="1" si="27"/>
        <v>0</v>
      </c>
    </row>
    <row r="181" spans="1:11" x14ac:dyDescent="0.25">
      <c r="A181" s="69">
        <v>174</v>
      </c>
      <c r="B181" s="70">
        <f t="shared" ca="1" si="22"/>
        <v>0.23779833455846372</v>
      </c>
      <c r="D181">
        <f t="shared" ca="1" si="28"/>
        <v>-9.6395950645555555</v>
      </c>
      <c r="F181">
        <f t="shared" ca="1" si="23"/>
        <v>0</v>
      </c>
      <c r="G181">
        <f t="shared" ca="1" si="24"/>
        <v>0</v>
      </c>
      <c r="H181">
        <f t="shared" ca="1" si="25"/>
        <v>0</v>
      </c>
      <c r="I181">
        <f t="shared" ca="1" si="26"/>
        <v>0</v>
      </c>
      <c r="J181">
        <f ca="1">SUM($I$8:$I181)</f>
        <v>4</v>
      </c>
      <c r="K181">
        <f t="shared" ca="1" si="27"/>
        <v>0</v>
      </c>
    </row>
    <row r="182" spans="1:11" x14ac:dyDescent="0.25">
      <c r="A182" s="69">
        <v>175</v>
      </c>
      <c r="B182" s="70">
        <f t="shared" ca="1" si="22"/>
        <v>4.613734376128515E-2</v>
      </c>
      <c r="D182">
        <f t="shared" ca="1" si="28"/>
        <v>-6.428927366098768</v>
      </c>
      <c r="F182">
        <f t="shared" ca="1" si="23"/>
        <v>0</v>
      </c>
      <c r="G182">
        <f t="shared" ca="1" si="24"/>
        <v>0</v>
      </c>
      <c r="H182">
        <f t="shared" ca="1" si="25"/>
        <v>0</v>
      </c>
      <c r="I182">
        <f t="shared" ca="1" si="26"/>
        <v>0</v>
      </c>
      <c r="J182">
        <f ca="1">SUM($I$8:$I182)</f>
        <v>4</v>
      </c>
      <c r="K182">
        <f t="shared" ca="1" si="27"/>
        <v>0</v>
      </c>
    </row>
    <row r="183" spans="1:11" x14ac:dyDescent="0.25">
      <c r="A183" s="69">
        <v>176</v>
      </c>
      <c r="B183" s="70">
        <f t="shared" ca="1" si="22"/>
        <v>3.9943793136680034E-2</v>
      </c>
      <c r="D183">
        <f t="shared" ca="1" si="28"/>
        <v>-2.780733237615217</v>
      </c>
      <c r="F183">
        <f t="shared" ca="1" si="23"/>
        <v>0</v>
      </c>
      <c r="G183">
        <f t="shared" ca="1" si="24"/>
        <v>0</v>
      </c>
      <c r="H183">
        <f t="shared" ca="1" si="25"/>
        <v>0</v>
      </c>
      <c r="I183">
        <f t="shared" ca="1" si="26"/>
        <v>0</v>
      </c>
      <c r="J183">
        <f ca="1">SUM($I$8:$I183)</f>
        <v>4</v>
      </c>
      <c r="K183">
        <f t="shared" ca="1" si="27"/>
        <v>0</v>
      </c>
    </row>
    <row r="184" spans="1:11" x14ac:dyDescent="0.25">
      <c r="A184" s="69">
        <v>177</v>
      </c>
      <c r="B184" s="70">
        <f t="shared" ca="1" si="22"/>
        <v>4.2957052855226146E-3</v>
      </c>
      <c r="D184">
        <f t="shared" ca="1" si="28"/>
        <v>0.99189487066847848</v>
      </c>
      <c r="F184">
        <f t="shared" ca="1" si="23"/>
        <v>0</v>
      </c>
      <c r="G184">
        <f t="shared" ca="1" si="24"/>
        <v>0</v>
      </c>
      <c r="H184">
        <f t="shared" ca="1" si="25"/>
        <v>0</v>
      </c>
      <c r="I184">
        <f t="shared" ca="1" si="26"/>
        <v>0</v>
      </c>
      <c r="J184">
        <f ca="1">SUM($I$8:$I184)</f>
        <v>4</v>
      </c>
      <c r="K184">
        <f t="shared" ca="1" si="27"/>
        <v>0</v>
      </c>
    </row>
    <row r="185" spans="1:11" x14ac:dyDescent="0.25">
      <c r="A185" s="69">
        <v>178</v>
      </c>
      <c r="B185" s="70">
        <f t="shared" ca="1" si="22"/>
        <v>-7.668928878357073E-3</v>
      </c>
      <c r="D185">
        <f t="shared" ca="1" si="28"/>
        <v>4.8242168988758998</v>
      </c>
      <c r="F185">
        <f t="shared" ca="1" si="23"/>
        <v>0</v>
      </c>
      <c r="G185">
        <f t="shared" ca="1" si="24"/>
        <v>0</v>
      </c>
      <c r="H185">
        <f t="shared" ca="1" si="25"/>
        <v>0</v>
      </c>
      <c r="I185">
        <f t="shared" ca="1" si="26"/>
        <v>0</v>
      </c>
      <c r="J185">
        <f ca="1">SUM($I$8:$I185)</f>
        <v>4</v>
      </c>
      <c r="K185">
        <f t="shared" ca="1" si="27"/>
        <v>0</v>
      </c>
    </row>
    <row r="186" spans="1:11" x14ac:dyDescent="0.25">
      <c r="A186" s="69">
        <v>179</v>
      </c>
      <c r="B186" s="70">
        <f t="shared" ca="1" si="22"/>
        <v>0.15384693252835505</v>
      </c>
      <c r="D186">
        <f t="shared" ca="1" si="28"/>
        <v>8.2032312856716114</v>
      </c>
      <c r="F186">
        <f t="shared" ca="1" si="23"/>
        <v>0</v>
      </c>
      <c r="G186">
        <f t="shared" ca="1" si="24"/>
        <v>0</v>
      </c>
      <c r="H186">
        <f t="shared" ca="1" si="25"/>
        <v>0</v>
      </c>
      <c r="I186">
        <f t="shared" ca="1" si="26"/>
        <v>0</v>
      </c>
      <c r="J186">
        <f ca="1">SUM($I$8:$I186)</f>
        <v>4</v>
      </c>
      <c r="K186">
        <f t="shared" ca="1" si="27"/>
        <v>0</v>
      </c>
    </row>
    <row r="187" spans="1:11" x14ac:dyDescent="0.25">
      <c r="A187" s="69">
        <v>180</v>
      </c>
      <c r="B187" s="70">
        <f t="shared" ca="1" si="22"/>
        <v>0.26211315526149459</v>
      </c>
      <c r="D187">
        <f t="shared" ca="1" si="28"/>
        <v>10.933236146021438</v>
      </c>
      <c r="F187">
        <f t="shared" ca="1" si="23"/>
        <v>0</v>
      </c>
      <c r="G187">
        <f t="shared" ca="1" si="24"/>
        <v>0</v>
      </c>
      <c r="H187">
        <f t="shared" ca="1" si="25"/>
        <v>0</v>
      </c>
      <c r="I187">
        <f t="shared" ca="1" si="26"/>
        <v>0</v>
      </c>
      <c r="J187">
        <f ca="1">SUM($I$8:$I187)</f>
        <v>4</v>
      </c>
      <c r="K187">
        <f t="shared" ca="1" si="27"/>
        <v>0</v>
      </c>
    </row>
    <row r="188" spans="1:11" x14ac:dyDescent="0.25">
      <c r="A188" s="69">
        <v>181</v>
      </c>
      <c r="B188" s="70">
        <f t="shared" ca="1" si="22"/>
        <v>0.42597975393950799</v>
      </c>
      <c r="D188">
        <f t="shared" ca="1" si="28"/>
        <v>12.399270179359267</v>
      </c>
      <c r="F188">
        <f t="shared" ca="1" si="23"/>
        <v>1</v>
      </c>
      <c r="G188">
        <f t="shared" ca="1" si="24"/>
        <v>0</v>
      </c>
      <c r="H188">
        <f t="shared" ca="1" si="25"/>
        <v>0</v>
      </c>
      <c r="I188">
        <f t="shared" ca="1" si="26"/>
        <v>0</v>
      </c>
      <c r="J188">
        <f ca="1">SUM($I$8:$I188)</f>
        <v>4</v>
      </c>
      <c r="K188">
        <f t="shared" ca="1" si="27"/>
        <v>0</v>
      </c>
    </row>
    <row r="189" spans="1:11" x14ac:dyDescent="0.25">
      <c r="A189" s="69">
        <v>182</v>
      </c>
      <c r="B189" s="70">
        <f t="shared" ca="1" si="22"/>
        <v>0.65402420818928819</v>
      </c>
      <c r="D189">
        <f t="shared" ca="1" si="28"/>
        <v>12.398688012924012</v>
      </c>
      <c r="F189">
        <f t="shared" ca="1" si="23"/>
        <v>1</v>
      </c>
      <c r="G189">
        <f t="shared" ca="1" si="24"/>
        <v>0</v>
      </c>
      <c r="H189">
        <f t="shared" ca="1" si="25"/>
        <v>0</v>
      </c>
      <c r="I189">
        <f t="shared" ca="1" si="26"/>
        <v>0</v>
      </c>
      <c r="J189">
        <f ca="1">SUM($I$8:$I189)</f>
        <v>4</v>
      </c>
      <c r="K189">
        <f t="shared" ca="1" si="27"/>
        <v>0</v>
      </c>
    </row>
    <row r="190" spans="1:11" x14ac:dyDescent="0.25">
      <c r="A190" s="69">
        <v>183</v>
      </c>
      <c r="B190" s="70">
        <f t="shared" ca="1" si="22"/>
        <v>0.61460068505624044</v>
      </c>
      <c r="D190">
        <f t="shared" ca="1" si="28"/>
        <v>11.236022270448371</v>
      </c>
      <c r="F190">
        <f t="shared" ca="1" si="23"/>
        <v>1</v>
      </c>
      <c r="G190">
        <f t="shared" ca="1" si="24"/>
        <v>0</v>
      </c>
      <c r="H190">
        <f t="shared" ca="1" si="25"/>
        <v>1</v>
      </c>
      <c r="I190">
        <f t="shared" ca="1" si="26"/>
        <v>0</v>
      </c>
      <c r="J190">
        <f ca="1">SUM($I$8:$I190)</f>
        <v>4</v>
      </c>
      <c r="K190">
        <f t="shared" ca="1" si="27"/>
        <v>0</v>
      </c>
    </row>
    <row r="191" spans="1:11" x14ac:dyDescent="0.25">
      <c r="A191" s="69">
        <v>184</v>
      </c>
      <c r="B191" s="70">
        <f t="shared" ca="1" si="22"/>
        <v>0.87320504506126362</v>
      </c>
      <c r="D191">
        <f t="shared" ca="1" si="28"/>
        <v>8.8560365630106155</v>
      </c>
      <c r="F191">
        <f t="shared" ca="1" si="23"/>
        <v>1</v>
      </c>
      <c r="G191">
        <f t="shared" ca="1" si="24"/>
        <v>0</v>
      </c>
      <c r="H191">
        <f t="shared" ca="1" si="25"/>
        <v>1</v>
      </c>
      <c r="I191">
        <f t="shared" ca="1" si="26"/>
        <v>0</v>
      </c>
      <c r="J191">
        <f ca="1">SUM($I$8:$I191)</f>
        <v>4</v>
      </c>
      <c r="K191">
        <f t="shared" ca="1" si="27"/>
        <v>0</v>
      </c>
    </row>
    <row r="192" spans="1:11" x14ac:dyDescent="0.25">
      <c r="A192" s="69">
        <v>185</v>
      </c>
      <c r="B192" s="70">
        <f t="shared" ca="1" si="22"/>
        <v>0.91462434190700936</v>
      </c>
      <c r="D192">
        <f t="shared" ca="1" si="28"/>
        <v>5.9252624433646597</v>
      </c>
      <c r="F192">
        <f t="shared" ca="1" si="23"/>
        <v>1</v>
      </c>
      <c r="G192">
        <f t="shared" ca="1" si="24"/>
        <v>0</v>
      </c>
      <c r="H192">
        <f t="shared" ca="1" si="25"/>
        <v>1</v>
      </c>
      <c r="I192">
        <f t="shared" ca="1" si="26"/>
        <v>0</v>
      </c>
      <c r="J192">
        <f ca="1">SUM($I$8:$I192)</f>
        <v>4</v>
      </c>
      <c r="K192">
        <f t="shared" ca="1" si="27"/>
        <v>0</v>
      </c>
    </row>
    <row r="193" spans="1:11" x14ac:dyDescent="0.25">
      <c r="A193" s="69">
        <v>186</v>
      </c>
      <c r="B193" s="70">
        <f t="shared" ca="1" si="22"/>
        <v>1.0219463890721308</v>
      </c>
      <c r="D193">
        <f t="shared" ca="1" si="28"/>
        <v>2.3768701095227449</v>
      </c>
      <c r="F193">
        <f t="shared" ca="1" si="23"/>
        <v>1</v>
      </c>
      <c r="G193">
        <f t="shared" ca="1" si="24"/>
        <v>0</v>
      </c>
      <c r="H193">
        <f t="shared" ca="1" si="25"/>
        <v>1</v>
      </c>
      <c r="I193">
        <f t="shared" ca="1" si="26"/>
        <v>0</v>
      </c>
      <c r="J193">
        <f ca="1">SUM($I$8:$I193)</f>
        <v>4</v>
      </c>
      <c r="K193">
        <f t="shared" ca="1" si="27"/>
        <v>0</v>
      </c>
    </row>
    <row r="194" spans="1:11" x14ac:dyDescent="0.25">
      <c r="A194" s="69">
        <v>187</v>
      </c>
      <c r="B194" s="70">
        <f t="shared" ca="1" si="22"/>
        <v>0.97409102639355583</v>
      </c>
      <c r="D194">
        <f t="shared" ca="1" si="28"/>
        <v>-1.1290024259265259</v>
      </c>
      <c r="F194">
        <f t="shared" ca="1" si="23"/>
        <v>1</v>
      </c>
      <c r="G194">
        <f t="shared" ca="1" si="24"/>
        <v>1</v>
      </c>
      <c r="H194">
        <f t="shared" ca="1" si="25"/>
        <v>1</v>
      </c>
      <c r="I194">
        <f t="shared" ca="1" si="26"/>
        <v>1</v>
      </c>
      <c r="J194">
        <f ca="1">SUM($I$8:$I194)</f>
        <v>5</v>
      </c>
      <c r="K194">
        <f t="shared" ca="1" si="27"/>
        <v>5</v>
      </c>
    </row>
    <row r="195" spans="1:11" x14ac:dyDescent="0.25">
      <c r="A195" s="69">
        <v>188</v>
      </c>
      <c r="B195" s="70">
        <f t="shared" ca="1" si="22"/>
        <v>0.8787957126095437</v>
      </c>
      <c r="D195">
        <f t="shared" ca="1" si="28"/>
        <v>-4.8415951053042043</v>
      </c>
      <c r="F195">
        <f t="shared" ca="1" si="23"/>
        <v>1</v>
      </c>
      <c r="G195">
        <f t="shared" ca="1" si="24"/>
        <v>0</v>
      </c>
      <c r="H195">
        <f t="shared" ca="1" si="25"/>
        <v>1</v>
      </c>
      <c r="I195">
        <f t="shared" ca="1" si="26"/>
        <v>0</v>
      </c>
      <c r="J195">
        <f ca="1">SUM($I$8:$I195)</f>
        <v>5</v>
      </c>
      <c r="K195">
        <f t="shared" ca="1" si="27"/>
        <v>0</v>
      </c>
    </row>
    <row r="196" spans="1:11" x14ac:dyDescent="0.25">
      <c r="A196" s="69">
        <v>189</v>
      </c>
      <c r="B196" s="70">
        <f t="shared" ca="1" si="22"/>
        <v>0.914136833428013</v>
      </c>
      <c r="D196">
        <f t="shared" ca="1" si="28"/>
        <v>-8.0179699824913211</v>
      </c>
      <c r="F196">
        <f t="shared" ca="1" si="23"/>
        <v>1</v>
      </c>
      <c r="G196">
        <f t="shared" ca="1" si="24"/>
        <v>0</v>
      </c>
      <c r="H196">
        <f t="shared" ca="1" si="25"/>
        <v>1</v>
      </c>
      <c r="I196">
        <f t="shared" ca="1" si="26"/>
        <v>0</v>
      </c>
      <c r="J196">
        <f ca="1">SUM($I$8:$I196)</f>
        <v>5</v>
      </c>
      <c r="K196">
        <f t="shared" ca="1" si="27"/>
        <v>0</v>
      </c>
    </row>
    <row r="197" spans="1:11" x14ac:dyDescent="0.25">
      <c r="A197" s="69">
        <v>190</v>
      </c>
      <c r="B197" s="70">
        <f t="shared" ca="1" si="22"/>
        <v>0.70644846859206645</v>
      </c>
      <c r="D197">
        <f t="shared" ca="1" si="28"/>
        <v>-10.765864006457139</v>
      </c>
      <c r="F197">
        <f t="shared" ca="1" si="23"/>
        <v>1</v>
      </c>
      <c r="G197">
        <f t="shared" ca="1" si="24"/>
        <v>0</v>
      </c>
      <c r="H197">
        <f t="shared" ca="1" si="25"/>
        <v>1</v>
      </c>
      <c r="I197">
        <f t="shared" ca="1" si="26"/>
        <v>0</v>
      </c>
      <c r="J197">
        <f ca="1">SUM($I$8:$I197)</f>
        <v>5</v>
      </c>
      <c r="K197">
        <f t="shared" ca="1" si="27"/>
        <v>0</v>
      </c>
    </row>
    <row r="198" spans="1:11" x14ac:dyDescent="0.25">
      <c r="A198" s="69">
        <v>191</v>
      </c>
      <c r="B198" s="70">
        <f t="shared" ca="1" si="22"/>
        <v>0.702642755264685</v>
      </c>
      <c r="D198">
        <f t="shared" ca="1" si="28"/>
        <v>-12.193249322876939</v>
      </c>
      <c r="F198">
        <f t="shared" ca="1" si="23"/>
        <v>1</v>
      </c>
      <c r="G198">
        <f t="shared" ca="1" si="24"/>
        <v>0</v>
      </c>
      <c r="H198">
        <f t="shared" ca="1" si="25"/>
        <v>1</v>
      </c>
      <c r="I198">
        <f t="shared" ca="1" si="26"/>
        <v>0</v>
      </c>
      <c r="J198">
        <f ca="1">SUM($I$8:$I198)</f>
        <v>5</v>
      </c>
      <c r="K198">
        <f t="shared" ca="1" si="27"/>
        <v>0</v>
      </c>
    </row>
    <row r="199" spans="1:11" x14ac:dyDescent="0.25">
      <c r="A199" s="69">
        <v>192</v>
      </c>
      <c r="B199" s="70">
        <f t="shared" ca="1" si="22"/>
        <v>0.44607695488033311</v>
      </c>
      <c r="D199">
        <f t="shared" ca="1" si="28"/>
        <v>-12.432087825303656</v>
      </c>
      <c r="F199">
        <f t="shared" ca="1" si="23"/>
        <v>1</v>
      </c>
      <c r="G199">
        <f t="shared" ca="1" si="24"/>
        <v>0</v>
      </c>
      <c r="H199">
        <f t="shared" ca="1" si="25"/>
        <v>0</v>
      </c>
      <c r="I199">
        <f t="shared" ca="1" si="26"/>
        <v>0</v>
      </c>
      <c r="J199">
        <f ca="1">SUM($I$8:$I199)</f>
        <v>5</v>
      </c>
      <c r="K199">
        <f t="shared" ca="1" si="27"/>
        <v>0</v>
      </c>
    </row>
    <row r="200" spans="1:11" x14ac:dyDescent="0.25">
      <c r="A200" s="69">
        <v>193</v>
      </c>
      <c r="B200" s="70">
        <f t="shared" ca="1" si="22"/>
        <v>0.31951299193687477</v>
      </c>
      <c r="D200">
        <f t="shared" ca="1" si="28"/>
        <v>-11.456193284067602</v>
      </c>
      <c r="F200">
        <f t="shared" ca="1" si="23"/>
        <v>0</v>
      </c>
      <c r="G200">
        <f t="shared" ca="1" si="24"/>
        <v>0</v>
      </c>
      <c r="H200">
        <f t="shared" ca="1" si="25"/>
        <v>0</v>
      </c>
      <c r="I200">
        <f t="shared" ca="1" si="26"/>
        <v>0</v>
      </c>
      <c r="J200">
        <f ca="1">SUM($I$8:$I200)</f>
        <v>5</v>
      </c>
      <c r="K200">
        <f t="shared" ca="1" si="27"/>
        <v>0</v>
      </c>
    </row>
    <row r="201" spans="1:11" x14ac:dyDescent="0.25">
      <c r="A201" s="69">
        <v>194</v>
      </c>
      <c r="B201" s="70">
        <f t="shared" ref="B201:B263" ca="1" si="29">$AC$2*SIN(A201*$AC$3)^2+$AC$4*(RAND()-RAND()+(RAND()-RAND()))</f>
        <v>0.19356177250441753</v>
      </c>
      <c r="D201">
        <f t="shared" ca="1" si="28"/>
        <v>-9.1376814177161592</v>
      </c>
      <c r="F201">
        <f t="shared" ref="F201:F263" ca="1" si="30">IF(B201&gt;$B$3,1,0)</f>
        <v>0</v>
      </c>
      <c r="G201">
        <f t="shared" ca="1" si="24"/>
        <v>0</v>
      </c>
      <c r="H201">
        <f t="shared" ca="1" si="25"/>
        <v>0</v>
      </c>
      <c r="I201">
        <f t="shared" ca="1" si="26"/>
        <v>0</v>
      </c>
      <c r="J201">
        <f ca="1">SUM($I$8:$I201)</f>
        <v>5</v>
      </c>
      <c r="K201">
        <f t="shared" ca="1" si="27"/>
        <v>0</v>
      </c>
    </row>
    <row r="202" spans="1:11" x14ac:dyDescent="0.25">
      <c r="A202" s="69">
        <v>195</v>
      </c>
      <c r="B202" s="70">
        <f t="shared" ca="1" si="29"/>
        <v>3.672934701142333E-2</v>
      </c>
      <c r="D202">
        <f t="shared" ca="1" si="28"/>
        <v>-5.9026004501184932</v>
      </c>
      <c r="F202">
        <f t="shared" ca="1" si="30"/>
        <v>0</v>
      </c>
      <c r="G202">
        <f t="shared" ref="G202:G263" ca="1" si="31">IF(SIGN(D201) &gt; SIGN(D202),1,0)</f>
        <v>0</v>
      </c>
      <c r="H202">
        <f t="shared" ref="H202:H263" ca="1" si="32">IF((D201 - D202)&gt;$E$3,1,0)</f>
        <v>0</v>
      </c>
      <c r="I202">
        <f t="shared" ref="I202:I263" ca="1" si="33">F202*G202*H202</f>
        <v>0</v>
      </c>
      <c r="J202">
        <f ca="1">SUM($I$8:$I202)</f>
        <v>5</v>
      </c>
      <c r="K202">
        <f t="shared" ref="K202:K263" ca="1" si="34">IF(I202,J202,0)</f>
        <v>0</v>
      </c>
    </row>
    <row r="203" spans="1:11" x14ac:dyDescent="0.25">
      <c r="A203" s="69">
        <v>196</v>
      </c>
      <c r="B203" s="70">
        <f t="shared" ca="1" si="29"/>
        <v>-1.5782384192603256E-2</v>
      </c>
      <c r="D203">
        <f t="shared" ca="1" si="28"/>
        <v>-1.7259985150475854</v>
      </c>
      <c r="F203">
        <f t="shared" ca="1" si="30"/>
        <v>0</v>
      </c>
      <c r="G203">
        <f t="shared" ca="1" si="31"/>
        <v>0</v>
      </c>
      <c r="H203">
        <f t="shared" ca="1" si="32"/>
        <v>0</v>
      </c>
      <c r="I203">
        <f t="shared" ca="1" si="33"/>
        <v>0</v>
      </c>
      <c r="J203">
        <f ca="1">SUM($I$8:$I203)</f>
        <v>5</v>
      </c>
      <c r="K203">
        <f t="shared" ca="1" si="34"/>
        <v>0</v>
      </c>
    </row>
    <row r="204" spans="1:11" x14ac:dyDescent="0.25">
      <c r="A204" s="69">
        <v>197</v>
      </c>
      <c r="B204" s="70">
        <f t="shared" ca="1" si="29"/>
        <v>1.9767076346008886E-3</v>
      </c>
      <c r="D204">
        <f t="shared" ca="1" si="28"/>
        <v>2.3679036379180491</v>
      </c>
      <c r="F204">
        <f t="shared" ca="1" si="30"/>
        <v>0</v>
      </c>
      <c r="G204">
        <f t="shared" ca="1" si="31"/>
        <v>0</v>
      </c>
      <c r="H204">
        <f t="shared" ca="1" si="32"/>
        <v>0</v>
      </c>
      <c r="I204">
        <f t="shared" ca="1" si="33"/>
        <v>0</v>
      </c>
      <c r="J204">
        <f ca="1">SUM($I$8:$I204)</f>
        <v>5</v>
      </c>
      <c r="K204">
        <f t="shared" ca="1" si="34"/>
        <v>0</v>
      </c>
    </row>
    <row r="205" spans="1:11" x14ac:dyDescent="0.25">
      <c r="A205" s="69">
        <v>198</v>
      </c>
      <c r="B205" s="70">
        <f t="shared" ca="1" si="29"/>
        <v>7.3792955539467839E-2</v>
      </c>
      <c r="D205">
        <f t="shared" ca="1" si="28"/>
        <v>6.3829782853351498</v>
      </c>
      <c r="F205">
        <f t="shared" ca="1" si="30"/>
        <v>0</v>
      </c>
      <c r="G205">
        <f t="shared" ca="1" si="31"/>
        <v>0</v>
      </c>
      <c r="H205">
        <f t="shared" ca="1" si="32"/>
        <v>0</v>
      </c>
      <c r="I205">
        <f t="shared" ca="1" si="33"/>
        <v>0</v>
      </c>
      <c r="J205">
        <f ca="1">SUM($I$8:$I205)</f>
        <v>5</v>
      </c>
      <c r="K205">
        <f t="shared" ca="1" si="34"/>
        <v>0</v>
      </c>
    </row>
    <row r="206" spans="1:11" x14ac:dyDescent="0.25">
      <c r="A206" s="69">
        <v>199</v>
      </c>
      <c r="B206" s="70">
        <f t="shared" ca="1" si="29"/>
        <v>0.15333605016991864</v>
      </c>
      <c r="D206">
        <f t="shared" ca="1" si="28"/>
        <v>9.7574712706684501</v>
      </c>
      <c r="F206">
        <f t="shared" ca="1" si="30"/>
        <v>0</v>
      </c>
      <c r="G206">
        <f t="shared" ca="1" si="31"/>
        <v>0</v>
      </c>
      <c r="H206">
        <f t="shared" ca="1" si="32"/>
        <v>0</v>
      </c>
      <c r="I206">
        <f t="shared" ca="1" si="33"/>
        <v>0</v>
      </c>
      <c r="J206">
        <f ca="1">SUM($I$8:$I206)</f>
        <v>5</v>
      </c>
      <c r="K206">
        <f t="shared" ca="1" si="34"/>
        <v>0</v>
      </c>
    </row>
    <row r="207" spans="1:11" x14ac:dyDescent="0.25">
      <c r="A207" s="69">
        <v>200</v>
      </c>
      <c r="B207" s="70">
        <f t="shared" ca="1" si="29"/>
        <v>0.37071743772459298</v>
      </c>
      <c r="D207">
        <f t="shared" ca="1" si="28"/>
        <v>12.012866822807034</v>
      </c>
      <c r="F207">
        <f t="shared" ca="1" si="30"/>
        <v>0</v>
      </c>
      <c r="G207">
        <f t="shared" ca="1" si="31"/>
        <v>0</v>
      </c>
      <c r="H207">
        <f t="shared" ca="1" si="32"/>
        <v>0</v>
      </c>
      <c r="I207">
        <f t="shared" ca="1" si="33"/>
        <v>0</v>
      </c>
      <c r="J207">
        <f ca="1">SUM($I$8:$I207)</f>
        <v>5</v>
      </c>
      <c r="K207">
        <f t="shared" ca="1" si="34"/>
        <v>0</v>
      </c>
    </row>
    <row r="208" spans="1:11" x14ac:dyDescent="0.25">
      <c r="A208" s="69">
        <v>201</v>
      </c>
      <c r="B208" s="70">
        <f t="shared" ca="1" si="29"/>
        <v>0.54568092652159073</v>
      </c>
      <c r="D208">
        <f t="shared" ca="1" si="28"/>
        <v>12.937612544291095</v>
      </c>
      <c r="F208">
        <f t="shared" ca="1" si="30"/>
        <v>1</v>
      </c>
      <c r="G208">
        <f t="shared" ca="1" si="31"/>
        <v>0</v>
      </c>
      <c r="H208">
        <f t="shared" ca="1" si="32"/>
        <v>0</v>
      </c>
      <c r="I208">
        <f t="shared" ca="1" si="33"/>
        <v>0</v>
      </c>
      <c r="J208">
        <f ca="1">SUM($I$8:$I208)</f>
        <v>5</v>
      </c>
      <c r="K208">
        <f t="shared" ca="1" si="34"/>
        <v>0</v>
      </c>
    </row>
    <row r="209" spans="1:11" x14ac:dyDescent="0.25">
      <c r="A209" s="69">
        <v>202</v>
      </c>
      <c r="B209" s="70">
        <f t="shared" ca="1" si="29"/>
        <v>0.61602153779819091</v>
      </c>
      <c r="D209">
        <f t="shared" ca="1" si="28"/>
        <v>12.291807290313388</v>
      </c>
      <c r="F209">
        <f t="shared" ca="1" si="30"/>
        <v>1</v>
      </c>
      <c r="G209">
        <f t="shared" ca="1" si="31"/>
        <v>0</v>
      </c>
      <c r="H209">
        <f t="shared" ca="1" si="32"/>
        <v>1</v>
      </c>
      <c r="I209">
        <f t="shared" ca="1" si="33"/>
        <v>0</v>
      </c>
      <c r="J209">
        <f ca="1">SUM($I$8:$I209)</f>
        <v>5</v>
      </c>
      <c r="K209">
        <f t="shared" ca="1" si="34"/>
        <v>0</v>
      </c>
    </row>
    <row r="210" spans="1:11" x14ac:dyDescent="0.25">
      <c r="A210" s="69">
        <v>203</v>
      </c>
      <c r="B210" s="70">
        <f t="shared" ca="1" si="29"/>
        <v>0.75221395982269668</v>
      </c>
      <c r="D210">
        <f t="shared" ca="1" si="28"/>
        <v>10.524446334419483</v>
      </c>
      <c r="F210">
        <f t="shared" ca="1" si="30"/>
        <v>1</v>
      </c>
      <c r="G210">
        <f t="shared" ca="1" si="31"/>
        <v>0</v>
      </c>
      <c r="H210">
        <f t="shared" ca="1" si="32"/>
        <v>1</v>
      </c>
      <c r="I210">
        <f t="shared" ca="1" si="33"/>
        <v>0</v>
      </c>
      <c r="J210">
        <f ca="1">SUM($I$8:$I210)</f>
        <v>5</v>
      </c>
      <c r="K210">
        <f t="shared" ca="1" si="34"/>
        <v>0</v>
      </c>
    </row>
    <row r="211" spans="1:11" x14ac:dyDescent="0.25">
      <c r="A211" s="69">
        <v>204</v>
      </c>
      <c r="B211" s="70">
        <f t="shared" ca="1" si="29"/>
        <v>0.91798825268152173</v>
      </c>
      <c r="D211">
        <f t="shared" ca="1" si="28"/>
        <v>7.6032901091957452</v>
      </c>
      <c r="F211">
        <f t="shared" ca="1" si="30"/>
        <v>1</v>
      </c>
      <c r="G211">
        <f t="shared" ca="1" si="31"/>
        <v>0</v>
      </c>
      <c r="H211">
        <f t="shared" ca="1" si="32"/>
        <v>1</v>
      </c>
      <c r="I211">
        <f t="shared" ca="1" si="33"/>
        <v>0</v>
      </c>
      <c r="J211">
        <f ca="1">SUM($I$8:$I211)</f>
        <v>5</v>
      </c>
      <c r="K211">
        <f t="shared" ca="1" si="34"/>
        <v>0</v>
      </c>
    </row>
    <row r="212" spans="1:11" x14ac:dyDescent="0.25">
      <c r="A212" s="69">
        <v>205</v>
      </c>
      <c r="B212" s="70">
        <f t="shared" ca="1" si="29"/>
        <v>1.0407673384171525</v>
      </c>
      <c r="D212">
        <f t="shared" ca="1" si="28"/>
        <v>4.0916167208333576</v>
      </c>
      <c r="F212">
        <f t="shared" ca="1" si="30"/>
        <v>1</v>
      </c>
      <c r="G212">
        <f t="shared" ca="1" si="31"/>
        <v>0</v>
      </c>
      <c r="H212">
        <f t="shared" ca="1" si="32"/>
        <v>1</v>
      </c>
      <c r="I212">
        <f t="shared" ca="1" si="33"/>
        <v>0</v>
      </c>
      <c r="J212">
        <f ca="1">SUM($I$8:$I212)</f>
        <v>5</v>
      </c>
      <c r="K212">
        <f t="shared" ca="1" si="34"/>
        <v>0</v>
      </c>
    </row>
    <row r="213" spans="1:11" x14ac:dyDescent="0.25">
      <c r="A213" s="69">
        <v>206</v>
      </c>
      <c r="B213" s="70">
        <f t="shared" ca="1" si="29"/>
        <v>0.96264002433438689</v>
      </c>
      <c r="D213">
        <f t="shared" ca="1" si="28"/>
        <v>0.17610214478389885</v>
      </c>
      <c r="F213">
        <f t="shared" ca="1" si="30"/>
        <v>1</v>
      </c>
      <c r="G213">
        <f t="shared" ca="1" si="31"/>
        <v>0</v>
      </c>
      <c r="H213">
        <f t="shared" ca="1" si="32"/>
        <v>1</v>
      </c>
      <c r="I213">
        <f t="shared" ca="1" si="33"/>
        <v>0</v>
      </c>
      <c r="J213">
        <f ca="1">SUM($I$8:$I213)</f>
        <v>5</v>
      </c>
      <c r="K213">
        <f t="shared" ca="1" si="34"/>
        <v>0</v>
      </c>
    </row>
    <row r="214" spans="1:11" x14ac:dyDescent="0.25">
      <c r="A214" s="69">
        <v>207</v>
      </c>
      <c r="B214" s="70">
        <f t="shared" ca="1" si="29"/>
        <v>0.97249783939872436</v>
      </c>
      <c r="D214">
        <f t="shared" ca="1" si="28"/>
        <v>-3.6666153265808146</v>
      </c>
      <c r="F214">
        <f t="shared" ca="1" si="30"/>
        <v>1</v>
      </c>
      <c r="G214">
        <f t="shared" ca="1" si="31"/>
        <v>1</v>
      </c>
      <c r="H214">
        <f t="shared" ca="1" si="32"/>
        <v>1</v>
      </c>
      <c r="I214">
        <f t="shared" ca="1" si="33"/>
        <v>1</v>
      </c>
      <c r="J214">
        <f ca="1">SUM($I$8:$I214)</f>
        <v>6</v>
      </c>
      <c r="K214">
        <f t="shared" ca="1" si="34"/>
        <v>6</v>
      </c>
    </row>
    <row r="215" spans="1:11" x14ac:dyDescent="0.25">
      <c r="A215" s="69">
        <v>208</v>
      </c>
      <c r="B215" s="70">
        <f t="shared" ca="1" si="29"/>
        <v>0.91496116174973519</v>
      </c>
      <c r="D215">
        <f t="shared" ca="1" si="28"/>
        <v>-7.1742631018166882</v>
      </c>
      <c r="F215">
        <f t="shared" ca="1" si="30"/>
        <v>1</v>
      </c>
      <c r="G215">
        <f t="shared" ca="1" si="31"/>
        <v>0</v>
      </c>
      <c r="H215">
        <f t="shared" ca="1" si="32"/>
        <v>1</v>
      </c>
      <c r="I215">
        <f t="shared" ca="1" si="33"/>
        <v>0</v>
      </c>
      <c r="J215">
        <f ca="1">SUM($I$8:$I215)</f>
        <v>6</v>
      </c>
      <c r="K215">
        <f t="shared" ca="1" si="34"/>
        <v>0</v>
      </c>
    </row>
    <row r="216" spans="1:11" x14ac:dyDescent="0.25">
      <c r="A216" s="69">
        <v>209</v>
      </c>
      <c r="B216" s="70">
        <f t="shared" ca="1" si="29"/>
        <v>0.83017033781941207</v>
      </c>
      <c r="D216">
        <f t="shared" ca="1" si="28"/>
        <v>-10.175921369507424</v>
      </c>
      <c r="F216">
        <f t="shared" ca="1" si="30"/>
        <v>1</v>
      </c>
      <c r="G216">
        <f t="shared" ca="1" si="31"/>
        <v>0</v>
      </c>
      <c r="H216">
        <f t="shared" ca="1" si="32"/>
        <v>1</v>
      </c>
      <c r="I216">
        <f t="shared" ca="1" si="33"/>
        <v>0</v>
      </c>
      <c r="J216">
        <f ca="1">SUM($I$8:$I216)</f>
        <v>6</v>
      </c>
      <c r="K216">
        <f t="shared" ca="1" si="34"/>
        <v>0</v>
      </c>
    </row>
    <row r="217" spans="1:11" x14ac:dyDescent="0.25">
      <c r="A217" s="69">
        <v>210</v>
      </c>
      <c r="B217" s="70">
        <f t="shared" ca="1" si="29"/>
        <v>0.64057858546369129</v>
      </c>
      <c r="D217">
        <f t="shared" ca="1" si="28"/>
        <v>-11.915645621255559</v>
      </c>
      <c r="F217">
        <f t="shared" ca="1" si="30"/>
        <v>1</v>
      </c>
      <c r="G217">
        <f t="shared" ca="1" si="31"/>
        <v>0</v>
      </c>
      <c r="H217">
        <f t="shared" ca="1" si="32"/>
        <v>1</v>
      </c>
      <c r="I217">
        <f t="shared" ca="1" si="33"/>
        <v>0</v>
      </c>
      <c r="J217">
        <f ca="1">SUM($I$8:$I217)</f>
        <v>6</v>
      </c>
      <c r="K217">
        <f t="shared" ca="1" si="34"/>
        <v>0</v>
      </c>
    </row>
    <row r="218" spans="1:11" x14ac:dyDescent="0.25">
      <c r="A218" s="69">
        <v>211</v>
      </c>
      <c r="B218" s="70">
        <f t="shared" ca="1" si="29"/>
        <v>0.53435466505253071</v>
      </c>
      <c r="D218">
        <f t="shared" ca="1" si="28"/>
        <v>-12.696565035035301</v>
      </c>
      <c r="F218">
        <f t="shared" ca="1" si="30"/>
        <v>1</v>
      </c>
      <c r="G218">
        <f t="shared" ca="1" si="31"/>
        <v>0</v>
      </c>
      <c r="H218">
        <f t="shared" ca="1" si="32"/>
        <v>1</v>
      </c>
      <c r="I218">
        <f t="shared" ca="1" si="33"/>
        <v>0</v>
      </c>
      <c r="J218">
        <f ca="1">SUM($I$8:$I218)</f>
        <v>6</v>
      </c>
      <c r="K218">
        <f t="shared" ca="1" si="34"/>
        <v>0</v>
      </c>
    </row>
    <row r="219" spans="1:11" x14ac:dyDescent="0.25">
      <c r="A219" s="69">
        <v>212</v>
      </c>
      <c r="B219" s="70">
        <f t="shared" ca="1" si="29"/>
        <v>0.34687108043505877</v>
      </c>
      <c r="D219">
        <f t="shared" ca="1" si="28"/>
        <v>-11.96029833784559</v>
      </c>
      <c r="F219">
        <f t="shared" ca="1" si="30"/>
        <v>0</v>
      </c>
      <c r="G219">
        <f t="shared" ca="1" si="31"/>
        <v>0</v>
      </c>
      <c r="H219">
        <f t="shared" ca="1" si="32"/>
        <v>0</v>
      </c>
      <c r="I219">
        <f t="shared" ca="1" si="33"/>
        <v>0</v>
      </c>
      <c r="J219">
        <f ca="1">SUM($I$8:$I219)</f>
        <v>6</v>
      </c>
      <c r="K219">
        <f t="shared" ca="1" si="34"/>
        <v>0</v>
      </c>
    </row>
    <row r="220" spans="1:11" x14ac:dyDescent="0.25">
      <c r="A220" s="69">
        <v>213</v>
      </c>
      <c r="B220" s="70">
        <f t="shared" ca="1" si="29"/>
        <v>0.2023684715330252</v>
      </c>
      <c r="D220">
        <f t="shared" ca="1" si="28"/>
        <v>-10.158695248623502</v>
      </c>
      <c r="F220">
        <f t="shared" ca="1" si="30"/>
        <v>0</v>
      </c>
      <c r="G220">
        <f t="shared" ca="1" si="31"/>
        <v>0</v>
      </c>
      <c r="H220">
        <f t="shared" ca="1" si="32"/>
        <v>0</v>
      </c>
      <c r="I220">
        <f t="shared" ca="1" si="33"/>
        <v>0</v>
      </c>
      <c r="J220">
        <f ca="1">SUM($I$8:$I220)</f>
        <v>6</v>
      </c>
      <c r="K220">
        <f t="shared" ca="1" si="34"/>
        <v>0</v>
      </c>
    </row>
    <row r="221" spans="1:11" x14ac:dyDescent="0.25">
      <c r="A221" s="69">
        <v>214</v>
      </c>
      <c r="B221" s="70">
        <f t="shared" ca="1" si="29"/>
        <v>0.14873676352456405</v>
      </c>
      <c r="D221">
        <f t="shared" ref="D221:D263" ca="1" si="35">(B213*$J$5+B214*$K$5+B215*$L$5+B216*$M$5+B217*$N$5+B218*$O$5+B219*$P$5+B220*$Q$5+B221*$R$5+B222*$S$5+B223*$T$5+B224*$U$5+B225*$V$5+B226*$W$5+B227*$X$5+B228*$Y$5+B229*$Z$5)/$AA$5</f>
        <v>-6.9606855597223589</v>
      </c>
      <c r="F221">
        <f t="shared" ca="1" si="30"/>
        <v>0</v>
      </c>
      <c r="G221">
        <f t="shared" ca="1" si="31"/>
        <v>0</v>
      </c>
      <c r="H221">
        <f t="shared" ca="1" si="32"/>
        <v>0</v>
      </c>
      <c r="I221">
        <f t="shared" ca="1" si="33"/>
        <v>0</v>
      </c>
      <c r="J221">
        <f ca="1">SUM($I$8:$I221)</f>
        <v>6</v>
      </c>
      <c r="K221">
        <f t="shared" ca="1" si="34"/>
        <v>0</v>
      </c>
    </row>
    <row r="222" spans="1:11" x14ac:dyDescent="0.25">
      <c r="A222" s="69">
        <v>215</v>
      </c>
      <c r="B222" s="70">
        <f t="shared" ca="1" si="29"/>
        <v>-6.0838790891175956E-3</v>
      </c>
      <c r="D222">
        <f t="shared" ca="1" si="35"/>
        <v>-3.2591136942149492</v>
      </c>
      <c r="F222">
        <f t="shared" ca="1" si="30"/>
        <v>0</v>
      </c>
      <c r="G222">
        <f t="shared" ca="1" si="31"/>
        <v>0</v>
      </c>
      <c r="H222">
        <f t="shared" ca="1" si="32"/>
        <v>0</v>
      </c>
      <c r="I222">
        <f t="shared" ca="1" si="33"/>
        <v>0</v>
      </c>
      <c r="J222">
        <f ca="1">SUM($I$8:$I222)</f>
        <v>6</v>
      </c>
      <c r="K222">
        <f t="shared" ca="1" si="34"/>
        <v>0</v>
      </c>
    </row>
    <row r="223" spans="1:11" x14ac:dyDescent="0.25">
      <c r="A223" s="69">
        <v>216</v>
      </c>
      <c r="B223" s="70">
        <f t="shared" ca="1" si="29"/>
        <v>2.9440759429458591E-2</v>
      </c>
      <c r="D223">
        <f t="shared" ca="1" si="35"/>
        <v>0.81787215604318231</v>
      </c>
      <c r="F223">
        <f t="shared" ca="1" si="30"/>
        <v>0</v>
      </c>
      <c r="G223">
        <f t="shared" ca="1" si="31"/>
        <v>0</v>
      </c>
      <c r="H223">
        <f t="shared" ca="1" si="32"/>
        <v>0</v>
      </c>
      <c r="I223">
        <f t="shared" ca="1" si="33"/>
        <v>0</v>
      </c>
      <c r="J223">
        <f ca="1">SUM($I$8:$I223)</f>
        <v>6</v>
      </c>
      <c r="K223">
        <f t="shared" ca="1" si="34"/>
        <v>0</v>
      </c>
    </row>
    <row r="224" spans="1:11" x14ac:dyDescent="0.25">
      <c r="A224" s="69">
        <v>217</v>
      </c>
      <c r="B224" s="70">
        <f t="shared" ca="1" si="29"/>
        <v>-2.6560628628960373E-2</v>
      </c>
      <c r="D224">
        <f t="shared" ca="1" si="35"/>
        <v>4.4980827576295557</v>
      </c>
      <c r="F224">
        <f t="shared" ca="1" si="30"/>
        <v>0</v>
      </c>
      <c r="G224">
        <f t="shared" ca="1" si="31"/>
        <v>0</v>
      </c>
      <c r="H224">
        <f t="shared" ca="1" si="32"/>
        <v>0</v>
      </c>
      <c r="I224">
        <f t="shared" ca="1" si="33"/>
        <v>0</v>
      </c>
      <c r="J224">
        <f ca="1">SUM($I$8:$I224)</f>
        <v>6</v>
      </c>
      <c r="K224">
        <f t="shared" ca="1" si="34"/>
        <v>0</v>
      </c>
    </row>
    <row r="225" spans="1:11" x14ac:dyDescent="0.25">
      <c r="A225" s="69">
        <v>218</v>
      </c>
      <c r="B225" s="70">
        <f t="shared" ca="1" si="29"/>
        <v>0.16433560615534773</v>
      </c>
      <c r="D225">
        <f t="shared" ca="1" si="35"/>
        <v>8.0630914323797693</v>
      </c>
      <c r="F225">
        <f t="shared" ca="1" si="30"/>
        <v>0</v>
      </c>
      <c r="G225">
        <f t="shared" ca="1" si="31"/>
        <v>0</v>
      </c>
      <c r="H225">
        <f t="shared" ca="1" si="32"/>
        <v>0</v>
      </c>
      <c r="I225">
        <f t="shared" ca="1" si="33"/>
        <v>0</v>
      </c>
      <c r="J225">
        <f ca="1">SUM($I$8:$I225)</f>
        <v>6</v>
      </c>
      <c r="K225">
        <f t="shared" ca="1" si="34"/>
        <v>0</v>
      </c>
    </row>
    <row r="226" spans="1:11" x14ac:dyDescent="0.25">
      <c r="A226" s="69">
        <v>219</v>
      </c>
      <c r="B226" s="70">
        <f t="shared" ca="1" si="29"/>
        <v>0.28876292302354412</v>
      </c>
      <c r="D226">
        <f t="shared" ca="1" si="35"/>
        <v>10.755347297296014</v>
      </c>
      <c r="F226">
        <f t="shared" ca="1" si="30"/>
        <v>0</v>
      </c>
      <c r="G226">
        <f t="shared" ca="1" si="31"/>
        <v>0</v>
      </c>
      <c r="H226">
        <f t="shared" ca="1" si="32"/>
        <v>0</v>
      </c>
      <c r="I226">
        <f t="shared" ca="1" si="33"/>
        <v>0</v>
      </c>
      <c r="J226">
        <f ca="1">SUM($I$8:$I226)</f>
        <v>6</v>
      </c>
      <c r="K226">
        <f t="shared" ca="1" si="34"/>
        <v>0</v>
      </c>
    </row>
    <row r="227" spans="1:11" x14ac:dyDescent="0.25">
      <c r="A227" s="69">
        <v>220</v>
      </c>
      <c r="B227" s="70">
        <f t="shared" ca="1" si="29"/>
        <v>0.46224489953795334</v>
      </c>
      <c r="D227">
        <f t="shared" ca="1" si="35"/>
        <v>12.450237646589587</v>
      </c>
      <c r="F227">
        <f t="shared" ca="1" si="30"/>
        <v>1</v>
      </c>
      <c r="G227">
        <f t="shared" ca="1" si="31"/>
        <v>0</v>
      </c>
      <c r="H227">
        <f t="shared" ca="1" si="32"/>
        <v>0</v>
      </c>
      <c r="I227">
        <f t="shared" ca="1" si="33"/>
        <v>0</v>
      </c>
      <c r="J227">
        <f ca="1">SUM($I$8:$I227)</f>
        <v>6</v>
      </c>
      <c r="K227">
        <f t="shared" ca="1" si="34"/>
        <v>0</v>
      </c>
    </row>
    <row r="228" spans="1:11" x14ac:dyDescent="0.25">
      <c r="A228" s="69">
        <v>221</v>
      </c>
      <c r="B228" s="70">
        <f t="shared" ca="1" si="29"/>
        <v>0.52167781728762264</v>
      </c>
      <c r="D228">
        <f t="shared" ca="1" si="35"/>
        <v>12.737118815049552</v>
      </c>
      <c r="F228">
        <f t="shared" ca="1" si="30"/>
        <v>1</v>
      </c>
      <c r="G228">
        <f t="shared" ca="1" si="31"/>
        <v>0</v>
      </c>
      <c r="H228">
        <f t="shared" ca="1" si="32"/>
        <v>0</v>
      </c>
      <c r="I228">
        <f t="shared" ca="1" si="33"/>
        <v>0</v>
      </c>
      <c r="J228">
        <f ca="1">SUM($I$8:$I228)</f>
        <v>6</v>
      </c>
      <c r="K228">
        <f t="shared" ca="1" si="34"/>
        <v>0</v>
      </c>
    </row>
    <row r="229" spans="1:11" x14ac:dyDescent="0.25">
      <c r="A229" s="69">
        <v>222</v>
      </c>
      <c r="B229" s="70">
        <f t="shared" ca="1" si="29"/>
        <v>0.70283015183021502</v>
      </c>
      <c r="D229">
        <f t="shared" ca="1" si="35"/>
        <v>11.574828068699148</v>
      </c>
      <c r="F229">
        <f t="shared" ca="1" si="30"/>
        <v>1</v>
      </c>
      <c r="G229">
        <f t="shared" ca="1" si="31"/>
        <v>0</v>
      </c>
      <c r="H229">
        <f t="shared" ca="1" si="32"/>
        <v>1</v>
      </c>
      <c r="I229">
        <f t="shared" ca="1" si="33"/>
        <v>0</v>
      </c>
      <c r="J229">
        <f ca="1">SUM($I$8:$I229)</f>
        <v>6</v>
      </c>
      <c r="K229">
        <f t="shared" ca="1" si="34"/>
        <v>0</v>
      </c>
    </row>
    <row r="230" spans="1:11" x14ac:dyDescent="0.25">
      <c r="A230" s="69">
        <v>223</v>
      </c>
      <c r="B230" s="70">
        <f t="shared" ca="1" si="29"/>
        <v>0.77828231576968931</v>
      </c>
      <c r="D230">
        <f t="shared" ca="1" si="35"/>
        <v>9.3323021797411059</v>
      </c>
      <c r="F230">
        <f t="shared" ca="1" si="30"/>
        <v>1</v>
      </c>
      <c r="G230">
        <f t="shared" ca="1" si="31"/>
        <v>0</v>
      </c>
      <c r="H230">
        <f t="shared" ca="1" si="32"/>
        <v>1</v>
      </c>
      <c r="I230">
        <f t="shared" ca="1" si="33"/>
        <v>0</v>
      </c>
      <c r="J230">
        <f ca="1">SUM($I$8:$I230)</f>
        <v>6</v>
      </c>
      <c r="K230">
        <f t="shared" ca="1" si="34"/>
        <v>0</v>
      </c>
    </row>
    <row r="231" spans="1:11" x14ac:dyDescent="0.25">
      <c r="A231" s="69">
        <v>224</v>
      </c>
      <c r="B231" s="70">
        <f t="shared" ca="1" si="29"/>
        <v>1.0242507931587879</v>
      </c>
      <c r="D231">
        <f t="shared" ca="1" si="35"/>
        <v>6.3809101079077113</v>
      </c>
      <c r="F231">
        <f t="shared" ca="1" si="30"/>
        <v>1</v>
      </c>
      <c r="G231">
        <f t="shared" ca="1" si="31"/>
        <v>0</v>
      </c>
      <c r="H231">
        <f t="shared" ca="1" si="32"/>
        <v>1</v>
      </c>
      <c r="I231">
        <f t="shared" ca="1" si="33"/>
        <v>0</v>
      </c>
      <c r="J231">
        <f ca="1">SUM($I$8:$I231)</f>
        <v>6</v>
      </c>
      <c r="K231">
        <f t="shared" ca="1" si="34"/>
        <v>0</v>
      </c>
    </row>
    <row r="232" spans="1:11" x14ac:dyDescent="0.25">
      <c r="A232" s="69">
        <v>225</v>
      </c>
      <c r="B232" s="70">
        <f t="shared" ca="1" si="29"/>
        <v>0.99076150480306135</v>
      </c>
      <c r="D232">
        <f t="shared" ca="1" si="35"/>
        <v>2.8382719225515256</v>
      </c>
      <c r="F232">
        <f t="shared" ca="1" si="30"/>
        <v>1</v>
      </c>
      <c r="G232">
        <f t="shared" ca="1" si="31"/>
        <v>0</v>
      </c>
      <c r="H232">
        <f t="shared" ca="1" si="32"/>
        <v>1</v>
      </c>
      <c r="I232">
        <f t="shared" ca="1" si="33"/>
        <v>0</v>
      </c>
      <c r="J232">
        <f ca="1">SUM($I$8:$I232)</f>
        <v>6</v>
      </c>
      <c r="K232">
        <f t="shared" ca="1" si="34"/>
        <v>0</v>
      </c>
    </row>
    <row r="233" spans="1:11" x14ac:dyDescent="0.25">
      <c r="A233" s="69">
        <v>226</v>
      </c>
      <c r="B233" s="70">
        <f t="shared" ca="1" si="29"/>
        <v>1.0267510341175499</v>
      </c>
      <c r="D233">
        <f t="shared" ca="1" si="35"/>
        <v>-1.1203611457819549</v>
      </c>
      <c r="F233">
        <f t="shared" ca="1" si="30"/>
        <v>1</v>
      </c>
      <c r="G233">
        <f t="shared" ca="1" si="31"/>
        <v>1</v>
      </c>
      <c r="H233">
        <f t="shared" ca="1" si="32"/>
        <v>1</v>
      </c>
      <c r="I233">
        <f t="shared" ca="1" si="33"/>
        <v>1</v>
      </c>
      <c r="J233">
        <f ca="1">SUM($I$8:$I233)</f>
        <v>7</v>
      </c>
      <c r="K233">
        <f t="shared" ca="1" si="34"/>
        <v>7</v>
      </c>
    </row>
    <row r="234" spans="1:11" x14ac:dyDescent="0.25">
      <c r="A234" s="69">
        <v>227</v>
      </c>
      <c r="B234" s="70">
        <f t="shared" ca="1" si="29"/>
        <v>0.93218105014204167</v>
      </c>
      <c r="D234">
        <f t="shared" ca="1" si="35"/>
        <v>-5.2589718322030139</v>
      </c>
      <c r="F234">
        <f t="shared" ca="1" si="30"/>
        <v>1</v>
      </c>
      <c r="G234">
        <f t="shared" ca="1" si="31"/>
        <v>0</v>
      </c>
      <c r="H234">
        <f t="shared" ca="1" si="32"/>
        <v>1</v>
      </c>
      <c r="I234">
        <f t="shared" ca="1" si="33"/>
        <v>0</v>
      </c>
      <c r="J234">
        <f ca="1">SUM($I$8:$I234)</f>
        <v>7</v>
      </c>
      <c r="K234">
        <f t="shared" ca="1" si="34"/>
        <v>0</v>
      </c>
    </row>
    <row r="235" spans="1:11" x14ac:dyDescent="0.25">
      <c r="A235" s="69">
        <v>228</v>
      </c>
      <c r="B235" s="70">
        <f t="shared" ca="1" si="29"/>
        <v>0.91060540416698132</v>
      </c>
      <c r="D235">
        <f t="shared" ca="1" si="35"/>
        <v>-8.9783626992174685</v>
      </c>
      <c r="F235">
        <f t="shared" ca="1" si="30"/>
        <v>1</v>
      </c>
      <c r="G235">
        <f t="shared" ca="1" si="31"/>
        <v>0</v>
      </c>
      <c r="H235">
        <f t="shared" ca="1" si="32"/>
        <v>1</v>
      </c>
      <c r="I235">
        <f t="shared" ca="1" si="33"/>
        <v>0</v>
      </c>
      <c r="J235">
        <f ca="1">SUM($I$8:$I235)</f>
        <v>7</v>
      </c>
      <c r="K235">
        <f t="shared" ca="1" si="34"/>
        <v>0</v>
      </c>
    </row>
    <row r="236" spans="1:11" x14ac:dyDescent="0.25">
      <c r="A236" s="69">
        <v>229</v>
      </c>
      <c r="B236" s="70">
        <f t="shared" ca="1" si="29"/>
        <v>0.75679629993802722</v>
      </c>
      <c r="D236">
        <f t="shared" ca="1" si="35"/>
        <v>-11.546177528432132</v>
      </c>
      <c r="F236">
        <f t="shared" ca="1" si="30"/>
        <v>1</v>
      </c>
      <c r="G236">
        <f t="shared" ca="1" si="31"/>
        <v>0</v>
      </c>
      <c r="H236">
        <f t="shared" ca="1" si="32"/>
        <v>1</v>
      </c>
      <c r="I236">
        <f t="shared" ca="1" si="33"/>
        <v>0</v>
      </c>
      <c r="J236">
        <f ca="1">SUM($I$8:$I236)</f>
        <v>7</v>
      </c>
      <c r="K236">
        <f t="shared" ca="1" si="34"/>
        <v>0</v>
      </c>
    </row>
    <row r="237" spans="1:11" x14ac:dyDescent="0.25">
      <c r="A237" s="69">
        <v>230</v>
      </c>
      <c r="B237" s="70">
        <f t="shared" ca="1" si="29"/>
        <v>0.71010425939377342</v>
      </c>
      <c r="D237">
        <f t="shared" ca="1" si="35"/>
        <v>-13.04129435545315</v>
      </c>
      <c r="F237">
        <f t="shared" ca="1" si="30"/>
        <v>1</v>
      </c>
      <c r="G237">
        <f t="shared" ca="1" si="31"/>
        <v>0</v>
      </c>
      <c r="H237">
        <f t="shared" ca="1" si="32"/>
        <v>1</v>
      </c>
      <c r="I237">
        <f t="shared" ca="1" si="33"/>
        <v>0</v>
      </c>
      <c r="J237">
        <f ca="1">SUM($I$8:$I237)</f>
        <v>7</v>
      </c>
      <c r="K237">
        <f t="shared" ca="1" si="34"/>
        <v>0</v>
      </c>
    </row>
    <row r="238" spans="1:11" x14ac:dyDescent="0.25">
      <c r="A238" s="69">
        <v>231</v>
      </c>
      <c r="B238" s="70">
        <f t="shared" ca="1" si="29"/>
        <v>0.39906114585788488</v>
      </c>
      <c r="D238">
        <f t="shared" ca="1" si="35"/>
        <v>-12.898449554397992</v>
      </c>
      <c r="F238">
        <f t="shared" ca="1" si="30"/>
        <v>0</v>
      </c>
      <c r="G238">
        <f t="shared" ca="1" si="31"/>
        <v>0</v>
      </c>
      <c r="H238">
        <f t="shared" ca="1" si="32"/>
        <v>0</v>
      </c>
      <c r="I238">
        <f t="shared" ca="1" si="33"/>
        <v>0</v>
      </c>
      <c r="J238">
        <f ca="1">SUM($I$8:$I238)</f>
        <v>7</v>
      </c>
      <c r="K238">
        <f t="shared" ca="1" si="34"/>
        <v>0</v>
      </c>
    </row>
    <row r="239" spans="1:11" x14ac:dyDescent="0.25">
      <c r="A239" s="69">
        <v>232</v>
      </c>
      <c r="B239" s="70">
        <f t="shared" ca="1" si="29"/>
        <v>0.24660575873427498</v>
      </c>
      <c r="D239">
        <f t="shared" ca="1" si="35"/>
        <v>-11.715062260166192</v>
      </c>
      <c r="F239">
        <f t="shared" ca="1" si="30"/>
        <v>0</v>
      </c>
      <c r="G239">
        <f t="shared" ca="1" si="31"/>
        <v>0</v>
      </c>
      <c r="H239">
        <f t="shared" ca="1" si="32"/>
        <v>0</v>
      </c>
      <c r="I239">
        <f t="shared" ca="1" si="33"/>
        <v>0</v>
      </c>
      <c r="J239">
        <f ca="1">SUM($I$8:$I239)</f>
        <v>7</v>
      </c>
      <c r="K239">
        <f t="shared" ca="1" si="34"/>
        <v>0</v>
      </c>
    </row>
    <row r="240" spans="1:11" x14ac:dyDescent="0.25">
      <c r="A240" s="69">
        <v>233</v>
      </c>
      <c r="B240" s="70">
        <f t="shared" ca="1" si="29"/>
        <v>9.8228651141476261E-2</v>
      </c>
      <c r="D240">
        <f t="shared" ca="1" si="35"/>
        <v>-9.1794219459364275</v>
      </c>
      <c r="F240">
        <f t="shared" ca="1" si="30"/>
        <v>0</v>
      </c>
      <c r="G240">
        <f t="shared" ca="1" si="31"/>
        <v>0</v>
      </c>
      <c r="H240">
        <f t="shared" ca="1" si="32"/>
        <v>0</v>
      </c>
      <c r="I240">
        <f t="shared" ca="1" si="33"/>
        <v>0</v>
      </c>
      <c r="J240">
        <f ca="1">SUM($I$8:$I240)</f>
        <v>7</v>
      </c>
      <c r="K240">
        <f t="shared" ca="1" si="34"/>
        <v>0</v>
      </c>
    </row>
    <row r="241" spans="1:11" x14ac:dyDescent="0.25">
      <c r="A241" s="69">
        <v>234</v>
      </c>
      <c r="B241" s="70">
        <f t="shared" ca="1" si="29"/>
        <v>8.0909056256373874E-2</v>
      </c>
      <c r="D241">
        <f t="shared" ca="1" si="35"/>
        <v>-6.1392407099656223</v>
      </c>
      <c r="F241">
        <f t="shared" ca="1" si="30"/>
        <v>0</v>
      </c>
      <c r="G241">
        <f t="shared" ca="1" si="31"/>
        <v>0</v>
      </c>
      <c r="H241">
        <f t="shared" ca="1" si="32"/>
        <v>0</v>
      </c>
      <c r="I241">
        <f t="shared" ca="1" si="33"/>
        <v>0</v>
      </c>
      <c r="J241">
        <f ca="1">SUM($I$8:$I241)</f>
        <v>7</v>
      </c>
      <c r="K241">
        <f t="shared" ca="1" si="34"/>
        <v>0</v>
      </c>
    </row>
    <row r="242" spans="1:11" x14ac:dyDescent="0.25">
      <c r="A242" s="69">
        <v>235</v>
      </c>
      <c r="B242" s="70">
        <f t="shared" ca="1" si="29"/>
        <v>8.8602539760888853E-3</v>
      </c>
      <c r="D242">
        <f t="shared" ca="1" si="35"/>
        <v>-2.1634250344986814</v>
      </c>
      <c r="F242">
        <f t="shared" ca="1" si="30"/>
        <v>0</v>
      </c>
      <c r="G242">
        <f t="shared" ca="1" si="31"/>
        <v>0</v>
      </c>
      <c r="H242">
        <f t="shared" ca="1" si="32"/>
        <v>0</v>
      </c>
      <c r="I242">
        <f t="shared" ca="1" si="33"/>
        <v>0</v>
      </c>
      <c r="J242">
        <f ca="1">SUM($I$8:$I242)</f>
        <v>7</v>
      </c>
      <c r="K242">
        <f t="shared" ca="1" si="34"/>
        <v>0</v>
      </c>
    </row>
    <row r="243" spans="1:11" x14ac:dyDescent="0.25">
      <c r="A243" s="69">
        <v>236</v>
      </c>
      <c r="B243" s="70">
        <f t="shared" ca="1" si="29"/>
        <v>-3.8064731631352544E-2</v>
      </c>
      <c r="D243">
        <f t="shared" ca="1" si="35"/>
        <v>2.0699476189890076</v>
      </c>
      <c r="F243">
        <f t="shared" ca="1" si="30"/>
        <v>0</v>
      </c>
      <c r="G243">
        <f t="shared" ca="1" si="31"/>
        <v>0</v>
      </c>
      <c r="H243">
        <f t="shared" ca="1" si="32"/>
        <v>0</v>
      </c>
      <c r="I243">
        <f t="shared" ca="1" si="33"/>
        <v>0</v>
      </c>
      <c r="J243">
        <f ca="1">SUM($I$8:$I243)</f>
        <v>7</v>
      </c>
      <c r="K243">
        <f t="shared" ca="1" si="34"/>
        <v>0</v>
      </c>
    </row>
    <row r="244" spans="1:11" x14ac:dyDescent="0.25">
      <c r="A244" s="69">
        <v>237</v>
      </c>
      <c r="B244" s="70">
        <f t="shared" ca="1" si="29"/>
        <v>0.12026338955153509</v>
      </c>
      <c r="D244">
        <f t="shared" ca="1" si="35"/>
        <v>6.0530481937125176</v>
      </c>
      <c r="F244">
        <f t="shared" ca="1" si="30"/>
        <v>0</v>
      </c>
      <c r="G244">
        <f t="shared" ca="1" si="31"/>
        <v>0</v>
      </c>
      <c r="H244">
        <f t="shared" ca="1" si="32"/>
        <v>0</v>
      </c>
      <c r="I244">
        <f t="shared" ca="1" si="33"/>
        <v>0</v>
      </c>
      <c r="J244">
        <f ca="1">SUM($I$8:$I244)</f>
        <v>7</v>
      </c>
      <c r="K244">
        <f t="shared" ca="1" si="34"/>
        <v>0</v>
      </c>
    </row>
    <row r="245" spans="1:11" x14ac:dyDescent="0.25">
      <c r="A245" s="69">
        <v>238</v>
      </c>
      <c r="B245" s="70">
        <f t="shared" ca="1" si="29"/>
        <v>0.18595218595539353</v>
      </c>
      <c r="D245">
        <f t="shared" ca="1" si="35"/>
        <v>9.141721491440622</v>
      </c>
      <c r="F245">
        <f t="shared" ca="1" si="30"/>
        <v>0</v>
      </c>
      <c r="G245">
        <f t="shared" ca="1" si="31"/>
        <v>0</v>
      </c>
      <c r="H245">
        <f t="shared" ca="1" si="32"/>
        <v>0</v>
      </c>
      <c r="I245">
        <f t="shared" ca="1" si="33"/>
        <v>0</v>
      </c>
      <c r="J245">
        <f ca="1">SUM($I$8:$I245)</f>
        <v>7</v>
      </c>
      <c r="K245">
        <f t="shared" ca="1" si="34"/>
        <v>0</v>
      </c>
    </row>
    <row r="246" spans="1:11" x14ac:dyDescent="0.25">
      <c r="A246" s="69">
        <v>239</v>
      </c>
      <c r="B246" s="70">
        <f t="shared" ca="1" si="29"/>
        <v>0.29781845492262898</v>
      </c>
      <c r="D246">
        <f t="shared" ca="1" si="35"/>
        <v>11.107456516705728</v>
      </c>
      <c r="F246">
        <f t="shared" ca="1" si="30"/>
        <v>0</v>
      </c>
      <c r="G246">
        <f t="shared" ca="1" si="31"/>
        <v>0</v>
      </c>
      <c r="H246">
        <f t="shared" ca="1" si="32"/>
        <v>0</v>
      </c>
      <c r="I246">
        <f t="shared" ca="1" si="33"/>
        <v>0</v>
      </c>
      <c r="J246">
        <f ca="1">SUM($I$8:$I246)</f>
        <v>7</v>
      </c>
      <c r="K246">
        <f t="shared" ca="1" si="34"/>
        <v>0</v>
      </c>
    </row>
    <row r="247" spans="1:11" x14ac:dyDescent="0.25">
      <c r="A247" s="69">
        <v>240</v>
      </c>
      <c r="B247" s="70">
        <f t="shared" ca="1" si="29"/>
        <v>0.32530728699187283</v>
      </c>
      <c r="D247">
        <f t="shared" ca="1" si="35"/>
        <v>12.175075282162505</v>
      </c>
      <c r="F247">
        <f t="shared" ca="1" si="30"/>
        <v>0</v>
      </c>
      <c r="G247">
        <f t="shared" ca="1" si="31"/>
        <v>0</v>
      </c>
      <c r="H247">
        <f t="shared" ca="1" si="32"/>
        <v>0</v>
      </c>
      <c r="I247">
        <f t="shared" ca="1" si="33"/>
        <v>0</v>
      </c>
      <c r="J247">
        <f ca="1">SUM($I$8:$I247)</f>
        <v>7</v>
      </c>
      <c r="K247">
        <f t="shared" ca="1" si="34"/>
        <v>0</v>
      </c>
    </row>
    <row r="248" spans="1:11" x14ac:dyDescent="0.25">
      <c r="A248" s="69">
        <v>241</v>
      </c>
      <c r="B248" s="70">
        <f t="shared" ca="1" si="29"/>
        <v>0.58319713786417493</v>
      </c>
      <c r="D248">
        <f t="shared" ca="1" si="35"/>
        <v>11.992839502256766</v>
      </c>
      <c r="F248">
        <f t="shared" ca="1" si="30"/>
        <v>1</v>
      </c>
      <c r="G248">
        <f t="shared" ca="1" si="31"/>
        <v>0</v>
      </c>
      <c r="H248">
        <f t="shared" ca="1" si="32"/>
        <v>0</v>
      </c>
      <c r="I248">
        <f t="shared" ca="1" si="33"/>
        <v>0</v>
      </c>
      <c r="J248">
        <f ca="1">SUM($I$8:$I248)</f>
        <v>7</v>
      </c>
      <c r="K248">
        <f t="shared" ca="1" si="34"/>
        <v>0</v>
      </c>
    </row>
    <row r="249" spans="1:11" x14ac:dyDescent="0.25">
      <c r="A249" s="69">
        <v>242</v>
      </c>
      <c r="B249" s="70">
        <f t="shared" ca="1" si="29"/>
        <v>0.85134162120517431</v>
      </c>
      <c r="D249">
        <f t="shared" ca="1" si="35"/>
        <v>10.71215172378591</v>
      </c>
      <c r="F249">
        <f t="shared" ca="1" si="30"/>
        <v>1</v>
      </c>
      <c r="G249">
        <f t="shared" ca="1" si="31"/>
        <v>0</v>
      </c>
      <c r="H249">
        <f t="shared" ca="1" si="32"/>
        <v>1</v>
      </c>
      <c r="I249">
        <f t="shared" ca="1" si="33"/>
        <v>0</v>
      </c>
      <c r="J249">
        <f ca="1">SUM($I$8:$I249)</f>
        <v>7</v>
      </c>
      <c r="K249">
        <f t="shared" ca="1" si="34"/>
        <v>0</v>
      </c>
    </row>
    <row r="250" spans="1:11" x14ac:dyDescent="0.25">
      <c r="A250" s="69">
        <v>243</v>
      </c>
      <c r="B250" s="70">
        <f t="shared" ca="1" si="29"/>
        <v>0.78098046971923563</v>
      </c>
      <c r="D250">
        <f t="shared" ca="1" si="35"/>
        <v>8.4614615667016366</v>
      </c>
      <c r="F250">
        <f t="shared" ca="1" si="30"/>
        <v>1</v>
      </c>
      <c r="G250">
        <f t="shared" ca="1" si="31"/>
        <v>0</v>
      </c>
      <c r="H250">
        <f t="shared" ca="1" si="32"/>
        <v>1</v>
      </c>
      <c r="I250">
        <f t="shared" ca="1" si="33"/>
        <v>0</v>
      </c>
      <c r="J250">
        <f ca="1">SUM($I$8:$I250)</f>
        <v>7</v>
      </c>
      <c r="K250">
        <f t="shared" ca="1" si="34"/>
        <v>0</v>
      </c>
    </row>
    <row r="251" spans="1:11" x14ac:dyDescent="0.25">
      <c r="A251" s="69">
        <v>244</v>
      </c>
      <c r="B251" s="70">
        <f t="shared" ca="1" si="29"/>
        <v>0.93881876954944488</v>
      </c>
      <c r="D251">
        <f t="shared" ca="1" si="35"/>
        <v>5.4204760957078086</v>
      </c>
      <c r="F251">
        <f t="shared" ca="1" si="30"/>
        <v>1</v>
      </c>
      <c r="G251">
        <f t="shared" ca="1" si="31"/>
        <v>0</v>
      </c>
      <c r="H251">
        <f t="shared" ca="1" si="32"/>
        <v>1</v>
      </c>
      <c r="I251">
        <f t="shared" ca="1" si="33"/>
        <v>0</v>
      </c>
      <c r="J251">
        <f ca="1">SUM($I$8:$I251)</f>
        <v>7</v>
      </c>
      <c r="K251">
        <f t="shared" ca="1" si="34"/>
        <v>0</v>
      </c>
    </row>
    <row r="252" spans="1:11" x14ac:dyDescent="0.25">
      <c r="A252" s="69">
        <v>245</v>
      </c>
      <c r="B252" s="70">
        <f t="shared" ca="1" si="29"/>
        <v>0.95413107998277058</v>
      </c>
      <c r="D252">
        <f t="shared" ca="1" si="35"/>
        <v>1.6562982619149713</v>
      </c>
      <c r="F252">
        <f t="shared" ca="1" si="30"/>
        <v>1</v>
      </c>
      <c r="G252">
        <f t="shared" ca="1" si="31"/>
        <v>0</v>
      </c>
      <c r="H252">
        <f t="shared" ca="1" si="32"/>
        <v>1</v>
      </c>
      <c r="I252">
        <f t="shared" ca="1" si="33"/>
        <v>0</v>
      </c>
      <c r="J252">
        <f ca="1">SUM($I$8:$I252)</f>
        <v>7</v>
      </c>
      <c r="K252">
        <f t="shared" ca="1" si="34"/>
        <v>0</v>
      </c>
    </row>
    <row r="253" spans="1:11" x14ac:dyDescent="0.25">
      <c r="A253" s="69">
        <v>246</v>
      </c>
      <c r="B253" s="70">
        <f t="shared" ca="1" si="29"/>
        <v>0.99761905899390402</v>
      </c>
      <c r="D253">
        <f t="shared" ca="1" si="35"/>
        <v>-2.7326691368702276</v>
      </c>
      <c r="F253">
        <f t="shared" ca="1" si="30"/>
        <v>1</v>
      </c>
      <c r="G253">
        <f t="shared" ca="1" si="31"/>
        <v>1</v>
      </c>
      <c r="H253">
        <f t="shared" ca="1" si="32"/>
        <v>1</v>
      </c>
      <c r="I253">
        <f t="shared" ca="1" si="33"/>
        <v>1</v>
      </c>
      <c r="J253">
        <f ca="1">SUM($I$8:$I253)</f>
        <v>8</v>
      </c>
      <c r="K253">
        <f t="shared" ca="1" si="34"/>
        <v>8</v>
      </c>
    </row>
    <row r="254" spans="1:11" x14ac:dyDescent="0.25">
      <c r="A254" s="69">
        <v>247</v>
      </c>
      <c r="B254" s="70">
        <f t="shared" ca="1" si="29"/>
        <v>0.90853988100978178</v>
      </c>
      <c r="D254">
        <f t="shared" ca="1" si="35"/>
        <v>-6.6978546756311292</v>
      </c>
      <c r="F254">
        <f t="shared" ca="1" si="30"/>
        <v>1</v>
      </c>
      <c r="G254">
        <f t="shared" ca="1" si="31"/>
        <v>0</v>
      </c>
      <c r="H254">
        <f t="shared" ca="1" si="32"/>
        <v>1</v>
      </c>
      <c r="I254">
        <f t="shared" ca="1" si="33"/>
        <v>0</v>
      </c>
      <c r="J254">
        <f ca="1">SUM($I$8:$I254)</f>
        <v>8</v>
      </c>
      <c r="K254">
        <f t="shared" ca="1" si="34"/>
        <v>0</v>
      </c>
    </row>
    <row r="255" spans="1:11" x14ac:dyDescent="0.25">
      <c r="A255" s="69">
        <v>248</v>
      </c>
      <c r="B255" s="70">
        <f t="shared" ca="1" si="29"/>
        <v>0.81539056092189721</v>
      </c>
      <c r="D255">
        <f t="shared" ca="1" si="35"/>
        <v>-9.8813130515289522</v>
      </c>
      <c r="F255">
        <f t="shared" ca="1" si="30"/>
        <v>1</v>
      </c>
      <c r="G255">
        <f t="shared" ca="1" si="31"/>
        <v>0</v>
      </c>
      <c r="H255">
        <f t="shared" ca="1" si="32"/>
        <v>1</v>
      </c>
      <c r="I255">
        <f t="shared" ca="1" si="33"/>
        <v>0</v>
      </c>
      <c r="J255">
        <f ca="1">SUM($I$8:$I255)</f>
        <v>8</v>
      </c>
      <c r="K255">
        <f t="shared" ca="1" si="34"/>
        <v>0</v>
      </c>
    </row>
    <row r="256" spans="1:11" x14ac:dyDescent="0.25">
      <c r="A256" s="69">
        <v>249</v>
      </c>
      <c r="B256" s="70">
        <f t="shared" ca="1" si="29"/>
        <v>0.76225358398451437</v>
      </c>
      <c r="D256">
        <f t="shared" ca="1" si="35"/>
        <v>-11.573598542314576</v>
      </c>
      <c r="F256">
        <f t="shared" ca="1" si="30"/>
        <v>1</v>
      </c>
      <c r="G256">
        <f t="shared" ca="1" si="31"/>
        <v>0</v>
      </c>
      <c r="H256">
        <f t="shared" ca="1" si="32"/>
        <v>1</v>
      </c>
      <c r="I256">
        <f t="shared" ca="1" si="33"/>
        <v>0</v>
      </c>
      <c r="J256">
        <f ca="1">SUM($I$8:$I256)</f>
        <v>8</v>
      </c>
      <c r="K256">
        <f t="shared" ca="1" si="34"/>
        <v>0</v>
      </c>
    </row>
    <row r="257" spans="1:11" x14ac:dyDescent="0.25">
      <c r="A257" s="69">
        <v>250</v>
      </c>
      <c r="B257" s="70">
        <f t="shared" ca="1" si="29"/>
        <v>0.49850413471751326</v>
      </c>
      <c r="D257">
        <f t="shared" ca="1" si="35"/>
        <v>-12.39967616643114</v>
      </c>
      <c r="F257">
        <f t="shared" ca="1" si="30"/>
        <v>1</v>
      </c>
      <c r="G257">
        <f t="shared" ca="1" si="31"/>
        <v>0</v>
      </c>
      <c r="H257">
        <f t="shared" ca="1" si="32"/>
        <v>1</v>
      </c>
      <c r="I257">
        <f t="shared" ca="1" si="33"/>
        <v>0</v>
      </c>
      <c r="J257">
        <f ca="1">SUM($I$8:$I257)</f>
        <v>8</v>
      </c>
      <c r="K257">
        <f t="shared" ca="1" si="34"/>
        <v>0</v>
      </c>
    </row>
    <row r="258" spans="1:11" x14ac:dyDescent="0.25">
      <c r="A258" s="69">
        <v>251</v>
      </c>
      <c r="B258" s="70">
        <f t="shared" ca="1" si="29"/>
        <v>0.4050264564631143</v>
      </c>
      <c r="D258">
        <f t="shared" ca="1" si="35"/>
        <v>-11.997083710297298</v>
      </c>
      <c r="F258">
        <f t="shared" ca="1" si="30"/>
        <v>1</v>
      </c>
      <c r="G258">
        <f t="shared" ca="1" si="31"/>
        <v>0</v>
      </c>
      <c r="H258">
        <f t="shared" ca="1" si="32"/>
        <v>0</v>
      </c>
      <c r="I258">
        <f t="shared" ca="1" si="33"/>
        <v>0</v>
      </c>
      <c r="J258">
        <f ca="1">SUM($I$8:$I258)</f>
        <v>8</v>
      </c>
      <c r="K258">
        <f t="shared" ca="1" si="34"/>
        <v>0</v>
      </c>
    </row>
    <row r="259" spans="1:11" x14ac:dyDescent="0.25">
      <c r="A259" s="69">
        <v>252</v>
      </c>
      <c r="B259" s="70">
        <f t="shared" ca="1" si="29"/>
        <v>0.10621785034979606</v>
      </c>
      <c r="D259">
        <f t="shared" ca="1" si="35"/>
        <v>-10.758639827623567</v>
      </c>
      <c r="F259">
        <f t="shared" ca="1" si="30"/>
        <v>0</v>
      </c>
      <c r="G259">
        <f t="shared" ca="1" si="31"/>
        <v>0</v>
      </c>
      <c r="H259">
        <f t="shared" ca="1" si="32"/>
        <v>0</v>
      </c>
      <c r="I259">
        <f t="shared" ca="1" si="33"/>
        <v>0</v>
      </c>
      <c r="J259">
        <f ca="1">SUM($I$8:$I259)</f>
        <v>8</v>
      </c>
      <c r="K259">
        <f t="shared" ca="1" si="34"/>
        <v>0</v>
      </c>
    </row>
    <row r="260" spans="1:11" x14ac:dyDescent="0.25">
      <c r="A260" s="69">
        <v>253</v>
      </c>
      <c r="B260" s="70">
        <f t="shared" ca="1" si="29"/>
        <v>4.7327180126075882E-2</v>
      </c>
      <c r="D260">
        <f t="shared" ca="1" si="35"/>
        <v>-8.1347075101402293</v>
      </c>
      <c r="F260">
        <f t="shared" ca="1" si="30"/>
        <v>0</v>
      </c>
      <c r="G260">
        <f t="shared" ca="1" si="31"/>
        <v>0</v>
      </c>
      <c r="H260">
        <f t="shared" ca="1" si="32"/>
        <v>0</v>
      </c>
      <c r="I260">
        <f t="shared" ca="1" si="33"/>
        <v>0</v>
      </c>
      <c r="J260">
        <f ca="1">SUM($I$8:$I260)</f>
        <v>8</v>
      </c>
      <c r="K260">
        <f t="shared" ca="1" si="34"/>
        <v>0</v>
      </c>
    </row>
    <row r="261" spans="1:11" x14ac:dyDescent="0.25">
      <c r="A261" s="69">
        <v>254</v>
      </c>
      <c r="B261" s="70">
        <f t="shared" ca="1" si="29"/>
        <v>7.2281876298244896E-2</v>
      </c>
      <c r="D261">
        <f t="shared" ca="1" si="35"/>
        <v>-4.6967271386005391</v>
      </c>
      <c r="F261">
        <f t="shared" ca="1" si="30"/>
        <v>0</v>
      </c>
      <c r="G261">
        <f t="shared" ca="1" si="31"/>
        <v>0</v>
      </c>
      <c r="H261">
        <f t="shared" ca="1" si="32"/>
        <v>0</v>
      </c>
      <c r="I261">
        <f t="shared" ca="1" si="33"/>
        <v>0</v>
      </c>
      <c r="J261">
        <f ca="1">SUM($I$8:$I261)</f>
        <v>8</v>
      </c>
      <c r="K261">
        <f t="shared" ca="1" si="34"/>
        <v>0</v>
      </c>
    </row>
    <row r="262" spans="1:11" x14ac:dyDescent="0.25">
      <c r="A262" s="69">
        <v>255</v>
      </c>
      <c r="B262" s="70">
        <f t="shared" ca="1" si="29"/>
        <v>0.10665278876715907</v>
      </c>
      <c r="D262">
        <f t="shared" ca="1" si="35"/>
        <v>-0.67385933335464498</v>
      </c>
      <c r="F262">
        <f t="shared" ca="1" si="30"/>
        <v>0</v>
      </c>
      <c r="G262">
        <f t="shared" ca="1" si="31"/>
        <v>0</v>
      </c>
      <c r="H262">
        <f t="shared" ca="1" si="32"/>
        <v>0</v>
      </c>
      <c r="I262">
        <f t="shared" ca="1" si="33"/>
        <v>0</v>
      </c>
      <c r="J262">
        <f ca="1">SUM($I$8:$I262)</f>
        <v>8</v>
      </c>
      <c r="K262">
        <f t="shared" ca="1" si="34"/>
        <v>0</v>
      </c>
    </row>
    <row r="263" spans="1:11" x14ac:dyDescent="0.25">
      <c r="A263" s="69">
        <v>256</v>
      </c>
      <c r="B263" s="70">
        <f t="shared" ca="1" si="29"/>
        <v>4.0477814206971129E-2</v>
      </c>
      <c r="D263">
        <f t="shared" ca="1" si="35"/>
        <v>3.3315302103458126</v>
      </c>
      <c r="F263">
        <f t="shared" ca="1" si="30"/>
        <v>0</v>
      </c>
      <c r="G263">
        <f t="shared" ca="1" si="31"/>
        <v>0</v>
      </c>
      <c r="H263">
        <f t="shared" ca="1" si="32"/>
        <v>0</v>
      </c>
      <c r="I263">
        <f t="shared" ca="1" si="33"/>
        <v>0</v>
      </c>
      <c r="J263">
        <f ca="1">SUM($I$8:$I263)</f>
        <v>8</v>
      </c>
      <c r="K263">
        <f t="shared" ca="1" si="34"/>
        <v>0</v>
      </c>
    </row>
    <row r="264" spans="1:11" x14ac:dyDescent="0.25">
      <c r="A264" s="69">
        <v>257</v>
      </c>
      <c r="B264" s="70">
        <f t="shared" ref="B264:B298" ca="1" si="36">$AC$2*SIN(A264*$AC$3)^2+$AC$4*(RAND()-RAND()+(RAND()-RAND()))</f>
        <v>2.0807849477540816E-2</v>
      </c>
      <c r="D264">
        <f t="shared" ref="D264:D298" ca="1" si="37">(B256*$J$5+B257*$K$5+B258*$L$5+B259*$M$5+B260*$N$5+B261*$O$5+B262*$P$5+B263*$Q$5+B264*$R$5+B265*$S$5+B266*$T$5+B267*$U$5+B268*$V$5+B269*$W$5+B270*$X$5+B271*$Y$5+B272*$Z$5)/$AA$5</f>
        <v>6.6617259202408903</v>
      </c>
      <c r="F264">
        <f t="shared" ref="F264:F298" ca="1" si="38">IF(B264&gt;$B$3,1,0)</f>
        <v>0</v>
      </c>
      <c r="G264">
        <f t="shared" ref="G264:G298" ca="1" si="39">IF(SIGN(D263) &gt; SIGN(D264),1,0)</f>
        <v>0</v>
      </c>
      <c r="H264">
        <f t="shared" ref="H264:H298" ca="1" si="40">IF((D263 - D264)&gt;$E$3,1,0)</f>
        <v>0</v>
      </c>
      <c r="I264">
        <f t="shared" ref="I264:I298" ca="1" si="41">F264*G264*H264</f>
        <v>0</v>
      </c>
      <c r="J264">
        <f ca="1">SUM($I$8:$I264)</f>
        <v>8</v>
      </c>
      <c r="K264">
        <f t="shared" ref="K264:K298" ca="1" si="42">IF(I264,J264,0)</f>
        <v>0</v>
      </c>
    </row>
    <row r="265" spans="1:11" x14ac:dyDescent="0.25">
      <c r="A265" s="69">
        <v>258</v>
      </c>
      <c r="B265" s="70">
        <f t="shared" ca="1" si="36"/>
        <v>8.8195775324155054E-2</v>
      </c>
      <c r="D265">
        <f t="shared" ca="1" si="37"/>
        <v>9.3111933434488705</v>
      </c>
      <c r="F265">
        <f t="shared" ca="1" si="38"/>
        <v>0</v>
      </c>
      <c r="G265">
        <f t="shared" ca="1" si="39"/>
        <v>0</v>
      </c>
      <c r="H265">
        <f t="shared" ca="1" si="40"/>
        <v>0</v>
      </c>
      <c r="I265">
        <f t="shared" ca="1" si="41"/>
        <v>0</v>
      </c>
      <c r="J265">
        <f ca="1">SUM($I$8:$I265)</f>
        <v>8</v>
      </c>
      <c r="K265">
        <f t="shared" ca="1" si="42"/>
        <v>0</v>
      </c>
    </row>
    <row r="266" spans="1:11" x14ac:dyDescent="0.25">
      <c r="A266" s="69">
        <v>259</v>
      </c>
      <c r="B266" s="70">
        <f t="shared" ca="1" si="36"/>
        <v>0.41725090883777255</v>
      </c>
      <c r="D266">
        <f t="shared" ca="1" si="37"/>
        <v>10.935656286343679</v>
      </c>
      <c r="F266">
        <f t="shared" ca="1" si="38"/>
        <v>1</v>
      </c>
      <c r="G266">
        <f t="shared" ca="1" si="39"/>
        <v>0</v>
      </c>
      <c r="H266">
        <f t="shared" ca="1" si="40"/>
        <v>0</v>
      </c>
      <c r="I266">
        <f t="shared" ca="1" si="41"/>
        <v>0</v>
      </c>
      <c r="J266">
        <f ca="1">SUM($I$8:$I266)</f>
        <v>8</v>
      </c>
      <c r="K266">
        <f t="shared" ca="1" si="42"/>
        <v>0</v>
      </c>
    </row>
    <row r="267" spans="1:11" x14ac:dyDescent="0.25">
      <c r="A267" s="69">
        <v>260</v>
      </c>
      <c r="B267" s="70">
        <f t="shared" ca="1" si="36"/>
        <v>0.4175528654290997</v>
      </c>
      <c r="D267">
        <f t="shared" ca="1" si="37"/>
        <v>11.820698790295715</v>
      </c>
      <c r="F267">
        <f t="shared" ca="1" si="38"/>
        <v>1</v>
      </c>
      <c r="G267">
        <f t="shared" ca="1" si="39"/>
        <v>0</v>
      </c>
      <c r="H267">
        <f t="shared" ca="1" si="40"/>
        <v>0</v>
      </c>
      <c r="I267">
        <f t="shared" ca="1" si="41"/>
        <v>0</v>
      </c>
      <c r="J267">
        <f ca="1">SUM($I$8:$I267)</f>
        <v>8</v>
      </c>
      <c r="K267">
        <f t="shared" ca="1" si="42"/>
        <v>0</v>
      </c>
    </row>
    <row r="268" spans="1:11" x14ac:dyDescent="0.25">
      <c r="A268" s="69">
        <v>261</v>
      </c>
      <c r="B268" s="70">
        <f t="shared" ca="1" si="36"/>
        <v>0.59175639072312924</v>
      </c>
      <c r="D268">
        <f t="shared" ca="1" si="37"/>
        <v>11.759914275506654</v>
      </c>
      <c r="F268">
        <f t="shared" ca="1" si="38"/>
        <v>1</v>
      </c>
      <c r="G268">
        <f t="shared" ca="1" si="39"/>
        <v>0</v>
      </c>
      <c r="H268">
        <f t="shared" ca="1" si="40"/>
        <v>0</v>
      </c>
      <c r="I268">
        <f t="shared" ca="1" si="41"/>
        <v>0</v>
      </c>
      <c r="J268">
        <f ca="1">SUM($I$8:$I268)</f>
        <v>8</v>
      </c>
      <c r="K268">
        <f t="shared" ca="1" si="42"/>
        <v>0</v>
      </c>
    </row>
    <row r="269" spans="1:11" x14ac:dyDescent="0.25">
      <c r="A269" s="69">
        <v>262</v>
      </c>
      <c r="B269" s="70">
        <f t="shared" ca="1" si="36"/>
        <v>0.73362728589314374</v>
      </c>
      <c r="D269">
        <f t="shared" ca="1" si="37"/>
        <v>10.503160259757074</v>
      </c>
      <c r="F269">
        <f t="shared" ca="1" si="38"/>
        <v>1</v>
      </c>
      <c r="G269">
        <f t="shared" ca="1" si="39"/>
        <v>0</v>
      </c>
      <c r="H269">
        <f t="shared" ca="1" si="40"/>
        <v>1</v>
      </c>
      <c r="I269">
        <f t="shared" ca="1" si="41"/>
        <v>0</v>
      </c>
      <c r="J269">
        <f ca="1">SUM($I$8:$I269)</f>
        <v>8</v>
      </c>
      <c r="K269">
        <f t="shared" ca="1" si="42"/>
        <v>0</v>
      </c>
    </row>
    <row r="270" spans="1:11" x14ac:dyDescent="0.25">
      <c r="A270" s="69">
        <v>263</v>
      </c>
      <c r="B270" s="70">
        <f t="shared" ca="1" si="36"/>
        <v>0.85355325774894364</v>
      </c>
      <c r="D270">
        <f t="shared" ca="1" si="37"/>
        <v>7.9229960584887875</v>
      </c>
      <c r="F270">
        <f t="shared" ca="1" si="38"/>
        <v>1</v>
      </c>
      <c r="G270">
        <f t="shared" ca="1" si="39"/>
        <v>0</v>
      </c>
      <c r="H270">
        <f t="shared" ca="1" si="40"/>
        <v>1</v>
      </c>
      <c r="I270">
        <f t="shared" ca="1" si="41"/>
        <v>0</v>
      </c>
      <c r="J270">
        <f ca="1">SUM($I$8:$I270)</f>
        <v>8</v>
      </c>
      <c r="K270">
        <f t="shared" ca="1" si="42"/>
        <v>0</v>
      </c>
    </row>
    <row r="271" spans="1:11" x14ac:dyDescent="0.25">
      <c r="A271" s="69">
        <v>264</v>
      </c>
      <c r="B271" s="70">
        <f t="shared" ca="1" si="36"/>
        <v>0.92683260261393197</v>
      </c>
      <c r="D271">
        <f t="shared" ca="1" si="37"/>
        <v>4.5663847399734765</v>
      </c>
      <c r="F271">
        <f t="shared" ca="1" si="38"/>
        <v>1</v>
      </c>
      <c r="G271">
        <f t="shared" ca="1" si="39"/>
        <v>0</v>
      </c>
      <c r="H271">
        <f t="shared" ca="1" si="40"/>
        <v>1</v>
      </c>
      <c r="I271">
        <f t="shared" ca="1" si="41"/>
        <v>0</v>
      </c>
      <c r="J271">
        <f ca="1">SUM($I$8:$I271)</f>
        <v>8</v>
      </c>
      <c r="K271">
        <f t="shared" ca="1" si="42"/>
        <v>0</v>
      </c>
    </row>
    <row r="272" spans="1:11" x14ac:dyDescent="0.25">
      <c r="A272" s="69">
        <v>265</v>
      </c>
      <c r="B272" s="70">
        <f t="shared" ca="1" si="36"/>
        <v>0.96417700203349666</v>
      </c>
      <c r="D272">
        <f t="shared" ca="1" si="37"/>
        <v>0.41449414012177971</v>
      </c>
      <c r="F272">
        <f t="shared" ca="1" si="38"/>
        <v>1</v>
      </c>
      <c r="G272">
        <f t="shared" ca="1" si="39"/>
        <v>0</v>
      </c>
      <c r="H272">
        <f t="shared" ca="1" si="40"/>
        <v>1</v>
      </c>
      <c r="I272">
        <f t="shared" ca="1" si="41"/>
        <v>0</v>
      </c>
      <c r="J272">
        <f ca="1">SUM($I$8:$I272)</f>
        <v>8</v>
      </c>
      <c r="K272">
        <f t="shared" ca="1" si="42"/>
        <v>0</v>
      </c>
    </row>
    <row r="273" spans="1:11" x14ac:dyDescent="0.25">
      <c r="A273" s="69">
        <v>266</v>
      </c>
      <c r="B273" s="70">
        <f t="shared" ca="1" si="36"/>
        <v>0.94183301081390391</v>
      </c>
      <c r="D273">
        <f t="shared" ca="1" si="37"/>
        <v>-3.5367185452175582</v>
      </c>
      <c r="F273">
        <f t="shared" ca="1" si="38"/>
        <v>1</v>
      </c>
      <c r="G273">
        <f t="shared" ca="1" si="39"/>
        <v>1</v>
      </c>
      <c r="H273">
        <f t="shared" ca="1" si="40"/>
        <v>1</v>
      </c>
      <c r="I273">
        <f t="shared" ca="1" si="41"/>
        <v>1</v>
      </c>
      <c r="J273">
        <f ca="1">SUM($I$8:$I273)</f>
        <v>9</v>
      </c>
      <c r="K273">
        <f t="shared" ca="1" si="42"/>
        <v>9</v>
      </c>
    </row>
    <row r="274" spans="1:11" x14ac:dyDescent="0.25">
      <c r="A274" s="69">
        <v>267</v>
      </c>
      <c r="B274" s="70">
        <f t="shared" ca="1" si="36"/>
        <v>0.89554402642031672</v>
      </c>
      <c r="D274">
        <f t="shared" ca="1" si="37"/>
        <v>-7.2775620940187356</v>
      </c>
      <c r="F274">
        <f t="shared" ca="1" si="38"/>
        <v>1</v>
      </c>
      <c r="G274">
        <f t="shared" ca="1" si="39"/>
        <v>0</v>
      </c>
      <c r="H274">
        <f t="shared" ca="1" si="40"/>
        <v>1</v>
      </c>
      <c r="I274">
        <f t="shared" ca="1" si="41"/>
        <v>0</v>
      </c>
      <c r="J274">
        <f ca="1">SUM($I$8:$I274)</f>
        <v>9</v>
      </c>
      <c r="K274">
        <f t="shared" ca="1" si="42"/>
        <v>0</v>
      </c>
    </row>
    <row r="275" spans="1:11" x14ac:dyDescent="0.25">
      <c r="A275" s="69">
        <v>268</v>
      </c>
      <c r="B275" s="70">
        <f t="shared" ca="1" si="36"/>
        <v>0.81211189720052102</v>
      </c>
      <c r="D275">
        <f t="shared" ca="1" si="37"/>
        <v>-10.001032500168815</v>
      </c>
      <c r="F275">
        <f t="shared" ca="1" si="38"/>
        <v>1</v>
      </c>
      <c r="G275">
        <f t="shared" ca="1" si="39"/>
        <v>0</v>
      </c>
      <c r="H275">
        <f t="shared" ca="1" si="40"/>
        <v>1</v>
      </c>
      <c r="I275">
        <f t="shared" ca="1" si="41"/>
        <v>0</v>
      </c>
      <c r="J275">
        <f ca="1">SUM($I$8:$I275)</f>
        <v>9</v>
      </c>
      <c r="K275">
        <f t="shared" ca="1" si="42"/>
        <v>0</v>
      </c>
    </row>
    <row r="276" spans="1:11" x14ac:dyDescent="0.25">
      <c r="A276" s="69">
        <v>269</v>
      </c>
      <c r="B276" s="70">
        <f t="shared" ca="1" si="36"/>
        <v>0.68440197299432948</v>
      </c>
      <c r="D276">
        <f t="shared" ca="1" si="37"/>
        <v>-11.822108189702593</v>
      </c>
      <c r="F276">
        <f t="shared" ca="1" si="38"/>
        <v>1</v>
      </c>
      <c r="G276">
        <f t="shared" ca="1" si="39"/>
        <v>0</v>
      </c>
      <c r="H276">
        <f t="shared" ca="1" si="40"/>
        <v>1</v>
      </c>
      <c r="I276">
        <f t="shared" ca="1" si="41"/>
        <v>0</v>
      </c>
      <c r="J276">
        <f ca="1">SUM($I$8:$I276)</f>
        <v>9</v>
      </c>
      <c r="K276">
        <f t="shared" ca="1" si="42"/>
        <v>0</v>
      </c>
    </row>
    <row r="277" spans="1:11" x14ac:dyDescent="0.25">
      <c r="A277" s="69">
        <v>270</v>
      </c>
      <c r="B277" s="70">
        <f t="shared" ca="1" si="36"/>
        <v>0.46234443492439758</v>
      </c>
      <c r="D277">
        <f t="shared" ca="1" si="37"/>
        <v>-12.440455126973033</v>
      </c>
      <c r="F277">
        <f t="shared" ca="1" si="38"/>
        <v>1</v>
      </c>
      <c r="G277">
        <f t="shared" ca="1" si="39"/>
        <v>0</v>
      </c>
      <c r="H277">
        <f t="shared" ca="1" si="40"/>
        <v>1</v>
      </c>
      <c r="I277">
        <f t="shared" ca="1" si="41"/>
        <v>0</v>
      </c>
      <c r="J277">
        <f ca="1">SUM($I$8:$I277)</f>
        <v>9</v>
      </c>
      <c r="K277">
        <f t="shared" ca="1" si="42"/>
        <v>0</v>
      </c>
    </row>
    <row r="278" spans="1:11" x14ac:dyDescent="0.25">
      <c r="A278" s="69">
        <v>271</v>
      </c>
      <c r="B278" s="70">
        <f t="shared" ca="1" si="36"/>
        <v>0.20480157038089</v>
      </c>
      <c r="D278">
        <f t="shared" ca="1" si="37"/>
        <v>-12.009892877774019</v>
      </c>
      <c r="F278">
        <f t="shared" ca="1" si="38"/>
        <v>0</v>
      </c>
      <c r="G278">
        <f t="shared" ca="1" si="39"/>
        <v>0</v>
      </c>
      <c r="H278">
        <f t="shared" ca="1" si="40"/>
        <v>0</v>
      </c>
      <c r="I278">
        <f t="shared" ca="1" si="41"/>
        <v>0</v>
      </c>
      <c r="J278">
        <f ca="1">SUM($I$8:$I278)</f>
        <v>9</v>
      </c>
      <c r="K278">
        <f t="shared" ca="1" si="42"/>
        <v>0</v>
      </c>
    </row>
    <row r="279" spans="1:11" x14ac:dyDescent="0.25">
      <c r="A279" s="69">
        <v>272</v>
      </c>
      <c r="B279" s="70">
        <f t="shared" ca="1" si="36"/>
        <v>0.17495564562309382</v>
      </c>
      <c r="D279">
        <f t="shared" ca="1" si="37"/>
        <v>-10.188203224697327</v>
      </c>
      <c r="F279">
        <f t="shared" ca="1" si="38"/>
        <v>0</v>
      </c>
      <c r="G279">
        <f t="shared" ca="1" si="39"/>
        <v>0</v>
      </c>
      <c r="H279">
        <f t="shared" ca="1" si="40"/>
        <v>0</v>
      </c>
      <c r="I279">
        <f t="shared" ca="1" si="41"/>
        <v>0</v>
      </c>
      <c r="J279">
        <f ca="1">SUM($I$8:$I279)</f>
        <v>9</v>
      </c>
      <c r="K279">
        <f t="shared" ca="1" si="42"/>
        <v>0</v>
      </c>
    </row>
    <row r="280" spans="1:11" x14ac:dyDescent="0.25">
      <c r="A280" s="69">
        <v>273</v>
      </c>
      <c r="B280" s="70">
        <f t="shared" ca="1" si="36"/>
        <v>0.12985401623510326</v>
      </c>
      <c r="D280">
        <f t="shared" ca="1" si="37"/>
        <v>-7.319359999985056</v>
      </c>
      <c r="F280">
        <f t="shared" ca="1" si="38"/>
        <v>0</v>
      </c>
      <c r="G280">
        <f t="shared" ca="1" si="39"/>
        <v>0</v>
      </c>
      <c r="H280">
        <f t="shared" ca="1" si="40"/>
        <v>0</v>
      </c>
      <c r="I280">
        <f t="shared" ca="1" si="41"/>
        <v>0</v>
      </c>
      <c r="J280">
        <f ca="1">SUM($I$8:$I280)</f>
        <v>9</v>
      </c>
      <c r="K280">
        <f t="shared" ca="1" si="42"/>
        <v>0</v>
      </c>
    </row>
    <row r="281" spans="1:11" x14ac:dyDescent="0.25">
      <c r="A281" s="69">
        <v>274</v>
      </c>
      <c r="B281" s="70">
        <f t="shared" ca="1" si="36"/>
        <v>4.6536562142582866E-2</v>
      </c>
      <c r="D281">
        <f t="shared" ca="1" si="37"/>
        <v>-3.3229269484602337</v>
      </c>
      <c r="F281">
        <f t="shared" ca="1" si="38"/>
        <v>0</v>
      </c>
      <c r="G281">
        <f t="shared" ca="1" si="39"/>
        <v>0</v>
      </c>
      <c r="H281">
        <f t="shared" ca="1" si="40"/>
        <v>0</v>
      </c>
      <c r="I281">
        <f t="shared" ca="1" si="41"/>
        <v>0</v>
      </c>
      <c r="J281">
        <f ca="1">SUM($I$8:$I281)</f>
        <v>9</v>
      </c>
      <c r="K281">
        <f t="shared" ca="1" si="42"/>
        <v>0</v>
      </c>
    </row>
    <row r="282" spans="1:11" x14ac:dyDescent="0.25">
      <c r="A282" s="69">
        <v>275</v>
      </c>
      <c r="B282" s="70">
        <f t="shared" ca="1" si="36"/>
        <v>-5.2468569834837907E-2</v>
      </c>
      <c r="D282">
        <f t="shared" ca="1" si="37"/>
        <v>0.7879772214341596</v>
      </c>
      <c r="F282">
        <f t="shared" ca="1" si="38"/>
        <v>0</v>
      </c>
      <c r="G282">
        <f t="shared" ca="1" si="39"/>
        <v>0</v>
      </c>
      <c r="H282">
        <f t="shared" ca="1" si="40"/>
        <v>0</v>
      </c>
      <c r="I282">
        <f t="shared" ca="1" si="41"/>
        <v>0</v>
      </c>
      <c r="J282">
        <f ca="1">SUM($I$8:$I282)</f>
        <v>9</v>
      </c>
      <c r="K282">
        <f t="shared" ca="1" si="42"/>
        <v>0</v>
      </c>
    </row>
    <row r="283" spans="1:11" x14ac:dyDescent="0.25">
      <c r="A283" s="69">
        <v>276</v>
      </c>
      <c r="B283" s="70">
        <f t="shared" ca="1" si="36"/>
        <v>4.7657762434526754E-2</v>
      </c>
      <c r="D283">
        <f t="shared" ca="1" si="37"/>
        <v>4.9630735599220142</v>
      </c>
      <c r="F283">
        <f t="shared" ca="1" si="38"/>
        <v>0</v>
      </c>
      <c r="G283">
        <f t="shared" ca="1" si="39"/>
        <v>0</v>
      </c>
      <c r="H283">
        <f t="shared" ca="1" si="40"/>
        <v>0</v>
      </c>
      <c r="I283">
        <f t="shared" ca="1" si="41"/>
        <v>0</v>
      </c>
      <c r="J283">
        <f ca="1">SUM($I$8:$I283)</f>
        <v>9</v>
      </c>
      <c r="K283">
        <f t="shared" ca="1" si="42"/>
        <v>0</v>
      </c>
    </row>
    <row r="284" spans="1:11" x14ac:dyDescent="0.25">
      <c r="A284" s="69">
        <v>277</v>
      </c>
      <c r="B284" s="70">
        <f t="shared" ca="1" si="36"/>
        <v>4.3123982222647961E-2</v>
      </c>
      <c r="D284">
        <f t="shared" ca="1" si="37"/>
        <v>8.3361321408305784</v>
      </c>
      <c r="F284">
        <f t="shared" ca="1" si="38"/>
        <v>0</v>
      </c>
      <c r="G284">
        <f t="shared" ca="1" si="39"/>
        <v>0</v>
      </c>
      <c r="H284">
        <f t="shared" ca="1" si="40"/>
        <v>0</v>
      </c>
      <c r="I284">
        <f t="shared" ca="1" si="41"/>
        <v>0</v>
      </c>
      <c r="J284">
        <f ca="1">SUM($I$8:$I284)</f>
        <v>9</v>
      </c>
      <c r="K284">
        <f t="shared" ca="1" si="42"/>
        <v>0</v>
      </c>
    </row>
    <row r="285" spans="1:11" x14ac:dyDescent="0.25">
      <c r="A285" s="69">
        <v>278</v>
      </c>
      <c r="B285" s="70">
        <f t="shared" ca="1" si="36"/>
        <v>0.21385719839219225</v>
      </c>
      <c r="D285">
        <f t="shared" ca="1" si="37"/>
        <v>10.875182695108402</v>
      </c>
      <c r="F285">
        <f t="shared" ca="1" si="38"/>
        <v>0</v>
      </c>
      <c r="G285">
        <f t="shared" ca="1" si="39"/>
        <v>0</v>
      </c>
      <c r="H285">
        <f t="shared" ca="1" si="40"/>
        <v>0</v>
      </c>
      <c r="I285">
        <f t="shared" ca="1" si="41"/>
        <v>0</v>
      </c>
      <c r="J285">
        <f ca="1">SUM($I$8:$I285)</f>
        <v>9</v>
      </c>
      <c r="K285">
        <f t="shared" ca="1" si="42"/>
        <v>0</v>
      </c>
    </row>
    <row r="286" spans="1:11" x14ac:dyDescent="0.25">
      <c r="A286" s="69">
        <v>279</v>
      </c>
      <c r="B286" s="70">
        <f t="shared" ca="1" si="36"/>
        <v>0.35931174687443385</v>
      </c>
      <c r="D286">
        <f t="shared" ca="1" si="37"/>
        <v>12.536201385971813</v>
      </c>
      <c r="F286">
        <f t="shared" ca="1" si="38"/>
        <v>0</v>
      </c>
      <c r="G286">
        <f t="shared" ca="1" si="39"/>
        <v>0</v>
      </c>
      <c r="H286">
        <f t="shared" ca="1" si="40"/>
        <v>0</v>
      </c>
      <c r="I286">
        <f t="shared" ca="1" si="41"/>
        <v>0</v>
      </c>
      <c r="J286">
        <f ca="1">SUM($I$8:$I286)</f>
        <v>9</v>
      </c>
      <c r="K286">
        <f t="shared" ca="1" si="42"/>
        <v>0</v>
      </c>
    </row>
    <row r="287" spans="1:11" x14ac:dyDescent="0.25">
      <c r="A287" s="69">
        <v>280</v>
      </c>
      <c r="B287" s="70">
        <f t="shared" ca="1" si="36"/>
        <v>0.59623379367555895</v>
      </c>
      <c r="D287">
        <f t="shared" ca="1" si="37"/>
        <v>12.783921206326319</v>
      </c>
      <c r="F287">
        <f t="shared" ca="1" si="38"/>
        <v>1</v>
      </c>
      <c r="G287">
        <f t="shared" ca="1" si="39"/>
        <v>0</v>
      </c>
      <c r="H287">
        <f t="shared" ca="1" si="40"/>
        <v>0</v>
      </c>
      <c r="I287">
        <f t="shared" ca="1" si="41"/>
        <v>0</v>
      </c>
      <c r="J287">
        <f ca="1">SUM($I$8:$I287)</f>
        <v>9</v>
      </c>
      <c r="K287">
        <f t="shared" ca="1" si="42"/>
        <v>0</v>
      </c>
    </row>
    <row r="288" spans="1:11" x14ac:dyDescent="0.25">
      <c r="A288" s="69">
        <v>281</v>
      </c>
      <c r="B288" s="70">
        <f t="shared" ca="1" si="36"/>
        <v>0.59635329731041486</v>
      </c>
      <c r="D288">
        <f t="shared" ca="1" si="37"/>
        <v>11.886997373184844</v>
      </c>
      <c r="F288">
        <f t="shared" ca="1" si="38"/>
        <v>1</v>
      </c>
      <c r="G288">
        <f t="shared" ca="1" si="39"/>
        <v>0</v>
      </c>
      <c r="H288">
        <f t="shared" ca="1" si="40"/>
        <v>1</v>
      </c>
      <c r="I288">
        <f t="shared" ca="1" si="41"/>
        <v>0</v>
      </c>
      <c r="J288">
        <f ca="1">SUM($I$8:$I288)</f>
        <v>9</v>
      </c>
      <c r="K288">
        <f t="shared" ca="1" si="42"/>
        <v>0</v>
      </c>
    </row>
    <row r="289" spans="1:11" x14ac:dyDescent="0.25">
      <c r="A289" s="69">
        <v>282</v>
      </c>
      <c r="B289" s="70">
        <f t="shared" ca="1" si="36"/>
        <v>0.95469382014883908</v>
      </c>
      <c r="D289">
        <f t="shared" ca="1" si="37"/>
        <v>9.5883864234724925</v>
      </c>
      <c r="F289">
        <f t="shared" ca="1" si="38"/>
        <v>1</v>
      </c>
      <c r="G289">
        <f t="shared" ca="1" si="39"/>
        <v>0</v>
      </c>
      <c r="H289">
        <f t="shared" ca="1" si="40"/>
        <v>1</v>
      </c>
      <c r="I289">
        <f t="shared" ca="1" si="41"/>
        <v>0</v>
      </c>
      <c r="J289">
        <f ca="1">SUM($I$8:$I289)</f>
        <v>9</v>
      </c>
      <c r="K289">
        <f t="shared" ca="1" si="42"/>
        <v>0</v>
      </c>
    </row>
    <row r="290" spans="1:11" x14ac:dyDescent="0.25">
      <c r="A290" s="69">
        <v>283</v>
      </c>
      <c r="B290" s="70">
        <f t="shared" ca="1" si="36"/>
        <v>0.95083593486936946</v>
      </c>
      <c r="D290">
        <f t="shared" ca="1" si="37"/>
        <v>6.5239220746226856</v>
      </c>
      <c r="F290">
        <f t="shared" ca="1" si="38"/>
        <v>1</v>
      </c>
      <c r="G290">
        <f t="shared" ca="1" si="39"/>
        <v>0</v>
      </c>
      <c r="H290">
        <f t="shared" ca="1" si="40"/>
        <v>1</v>
      </c>
      <c r="I290">
        <f t="shared" ca="1" si="41"/>
        <v>0</v>
      </c>
      <c r="J290">
        <f ca="1">SUM($I$8:$I290)</f>
        <v>9</v>
      </c>
      <c r="K290">
        <f t="shared" ca="1" si="42"/>
        <v>0</v>
      </c>
    </row>
    <row r="291" spans="1:11" x14ac:dyDescent="0.25">
      <c r="A291" s="69">
        <v>284</v>
      </c>
      <c r="B291" s="70">
        <f t="shared" ca="1" si="36"/>
        <v>0.88485688492857861</v>
      </c>
      <c r="D291">
        <f t="shared" ca="1" si="37"/>
        <v>2.6183145870834323</v>
      </c>
      <c r="F291">
        <f t="shared" ca="1" si="38"/>
        <v>1</v>
      </c>
      <c r="G291">
        <f t="shared" ca="1" si="39"/>
        <v>0</v>
      </c>
      <c r="H291">
        <f t="shared" ca="1" si="40"/>
        <v>1</v>
      </c>
      <c r="I291">
        <f t="shared" ca="1" si="41"/>
        <v>0</v>
      </c>
      <c r="J291">
        <f ca="1">SUM($I$8:$I291)</f>
        <v>9</v>
      </c>
      <c r="K291">
        <f t="shared" ca="1" si="42"/>
        <v>0</v>
      </c>
    </row>
    <row r="292" spans="1:11" x14ac:dyDescent="0.25">
      <c r="A292" s="69">
        <v>285</v>
      </c>
      <c r="B292" s="70">
        <f t="shared" ca="1" si="36"/>
        <v>1.0288935163326827</v>
      </c>
      <c r="D292">
        <f t="shared" ca="1" si="37"/>
        <v>-1.3887331196690365</v>
      </c>
      <c r="F292">
        <f t="shared" ca="1" si="38"/>
        <v>1</v>
      </c>
      <c r="G292">
        <f t="shared" ca="1" si="39"/>
        <v>1</v>
      </c>
      <c r="H292">
        <f t="shared" ca="1" si="40"/>
        <v>1</v>
      </c>
      <c r="I292">
        <f t="shared" ca="1" si="41"/>
        <v>1</v>
      </c>
      <c r="J292">
        <f ca="1">SUM($I$8:$I292)</f>
        <v>10</v>
      </c>
      <c r="K292">
        <f t="shared" ca="1" si="42"/>
        <v>10</v>
      </c>
    </row>
    <row r="293" spans="1:11" x14ac:dyDescent="0.25">
      <c r="A293" s="69">
        <v>286</v>
      </c>
      <c r="B293" s="70">
        <f t="shared" ca="1" si="36"/>
        <v>0.92113046512163788</v>
      </c>
      <c r="D293">
        <f t="shared" ca="1" si="37"/>
        <v>-5.8020850105541522</v>
      </c>
      <c r="F293">
        <f t="shared" ca="1" si="38"/>
        <v>1</v>
      </c>
      <c r="G293">
        <f t="shared" ca="1" si="39"/>
        <v>0</v>
      </c>
      <c r="H293">
        <f t="shared" ca="1" si="40"/>
        <v>1</v>
      </c>
      <c r="I293">
        <f t="shared" ca="1" si="41"/>
        <v>0</v>
      </c>
      <c r="J293">
        <f ca="1">SUM($I$8:$I293)</f>
        <v>10</v>
      </c>
      <c r="K293">
        <f t="shared" ca="1" si="42"/>
        <v>0</v>
      </c>
    </row>
    <row r="294" spans="1:11" x14ac:dyDescent="0.25">
      <c r="A294" s="69">
        <v>287</v>
      </c>
      <c r="B294" s="70">
        <f t="shared" ca="1" si="36"/>
        <v>0.83202826347069281</v>
      </c>
      <c r="D294">
        <f t="shared" ca="1" si="37"/>
        <v>-9.2198249917829642</v>
      </c>
      <c r="F294">
        <f t="shared" ca="1" si="38"/>
        <v>1</v>
      </c>
      <c r="G294">
        <f t="shared" ca="1" si="39"/>
        <v>0</v>
      </c>
      <c r="H294">
        <f t="shared" ca="1" si="40"/>
        <v>1</v>
      </c>
      <c r="I294">
        <f t="shared" ca="1" si="41"/>
        <v>0</v>
      </c>
      <c r="J294">
        <f ca="1">SUM($I$8:$I294)</f>
        <v>10</v>
      </c>
      <c r="K294">
        <f t="shared" ca="1" si="42"/>
        <v>0</v>
      </c>
    </row>
    <row r="295" spans="1:11" x14ac:dyDescent="0.25">
      <c r="A295" s="69">
        <v>288</v>
      </c>
      <c r="B295" s="70">
        <f t="shared" ca="1" si="36"/>
        <v>0.77371095461994299</v>
      </c>
      <c r="D295">
        <f t="shared" ca="1" si="37"/>
        <v>-11.853605277326428</v>
      </c>
      <c r="F295">
        <f t="shared" ca="1" si="38"/>
        <v>1</v>
      </c>
      <c r="G295">
        <f t="shared" ca="1" si="39"/>
        <v>0</v>
      </c>
      <c r="H295">
        <f t="shared" ca="1" si="40"/>
        <v>1</v>
      </c>
      <c r="I295">
        <f t="shared" ca="1" si="41"/>
        <v>0</v>
      </c>
      <c r="J295">
        <f ca="1">SUM($I$8:$I295)</f>
        <v>10</v>
      </c>
      <c r="K295">
        <f t="shared" ca="1" si="42"/>
        <v>0</v>
      </c>
    </row>
    <row r="296" spans="1:11" x14ac:dyDescent="0.25">
      <c r="A296" s="69">
        <v>289</v>
      </c>
      <c r="B296" s="70">
        <f t="shared" ca="1" si="36"/>
        <v>0.63490459341859085</v>
      </c>
      <c r="D296">
        <f t="shared" ca="1" si="37"/>
        <v>-12.955684567484724</v>
      </c>
      <c r="F296">
        <f t="shared" ca="1" si="38"/>
        <v>1</v>
      </c>
      <c r="G296">
        <f t="shared" ca="1" si="39"/>
        <v>0</v>
      </c>
      <c r="H296">
        <f t="shared" ca="1" si="40"/>
        <v>1</v>
      </c>
      <c r="I296">
        <f t="shared" ca="1" si="41"/>
        <v>0</v>
      </c>
      <c r="J296">
        <f ca="1">SUM($I$8:$I296)</f>
        <v>10</v>
      </c>
      <c r="K296">
        <f t="shared" ca="1" si="42"/>
        <v>0</v>
      </c>
    </row>
    <row r="297" spans="1:11" x14ac:dyDescent="0.25">
      <c r="A297" s="69">
        <v>290</v>
      </c>
      <c r="B297" s="70">
        <f t="shared" ca="1" si="36"/>
        <v>0.3956930152840325</v>
      </c>
      <c r="D297">
        <f t="shared" ca="1" si="37"/>
        <v>-12.958528530405967</v>
      </c>
      <c r="F297">
        <f t="shared" ca="1" si="38"/>
        <v>0</v>
      </c>
      <c r="G297">
        <f t="shared" ca="1" si="39"/>
        <v>0</v>
      </c>
      <c r="H297">
        <f t="shared" ca="1" si="40"/>
        <v>0</v>
      </c>
      <c r="I297">
        <f t="shared" ca="1" si="41"/>
        <v>0</v>
      </c>
      <c r="J297">
        <f ca="1">SUM($I$8:$I297)</f>
        <v>10</v>
      </c>
      <c r="K297">
        <f t="shared" ca="1" si="42"/>
        <v>0</v>
      </c>
    </row>
    <row r="298" spans="1:11" x14ac:dyDescent="0.25">
      <c r="A298" s="69">
        <v>291</v>
      </c>
      <c r="B298" s="70">
        <f t="shared" ca="1" si="36"/>
        <v>0.26079894200634424</v>
      </c>
      <c r="D298">
        <f t="shared" ca="1" si="37"/>
        <v>-12.135926547894092</v>
      </c>
      <c r="F298">
        <f t="shared" ca="1" si="38"/>
        <v>0</v>
      </c>
      <c r="G298">
        <f t="shared" ca="1" si="39"/>
        <v>0</v>
      </c>
      <c r="H298">
        <f t="shared" ca="1" si="40"/>
        <v>0</v>
      </c>
      <c r="I298">
        <f t="shared" ca="1" si="41"/>
        <v>0</v>
      </c>
      <c r="J298">
        <f ca="1">SUM($I$8:$I298)</f>
        <v>10</v>
      </c>
      <c r="K298">
        <f t="shared" ca="1" si="42"/>
        <v>0</v>
      </c>
    </row>
  </sheetData>
  <sheetProtection selectLockedCells="1" selectUnlockedCells="1"/>
  <conditionalFormatting sqref="F8:I29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{4550F408-4769-4370-BFDD-E917C84DDDA0}</x14:id>
        </ext>
      </extLst>
    </cfRule>
  </conditionalFormatting>
  <conditionalFormatting sqref="I9:I298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{54E535BB-CB7D-46DD-8BA0-CA6ED4FC7A42}</x14:id>
        </ext>
      </extLst>
    </cfRule>
  </conditionalFormatting>
  <conditionalFormatting sqref="K9:K298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{F5091FAC-86F3-4B09-AA06-55F38899810C}</x14:id>
        </ext>
      </extLst>
    </cfRule>
  </conditionalFormatting>
  <conditionalFormatting sqref="K3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{AFF07E73-ED60-472A-9DF8-9FBB7991CC18}</x14:id>
        </ext>
      </extLst>
    </cfRule>
  </conditionalFormatting>
  <conditionalFormatting sqref="K9:K5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{35148E0F-4FC6-40CB-8C80-A41275AF6605}</x14:id>
        </ext>
      </extLst>
    </cfRule>
  </conditionalFormatting>
  <conditionalFormatting sqref="K18">
    <cfRule type="cellIs" dxfId="5" priority="4" operator="equal">
      <formula>1</formula>
    </cfRule>
  </conditionalFormatting>
  <conditionalFormatting sqref="K1:K1048576">
    <cfRule type="cellIs" dxfId="4" priority="1" operator="greaterThan">
      <formula>0</formula>
    </cfRule>
    <cfRule type="cellIs" dxfId="3" priority="3" operator="equal">
      <formula>1</formula>
    </cfRule>
  </conditionalFormatting>
  <conditionalFormatting sqref="K39">
    <cfRule type="cellIs" dxfId="2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50F408-4769-4370-BFDD-E917C84DD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F8:I298</xm:sqref>
        </x14:conditionalFormatting>
        <x14:conditionalFormatting xmlns:xm="http://schemas.microsoft.com/office/excel/2006/main">
          <x14:cfRule type="dataBar" id="{54E535BB-CB7D-46DD-8BA0-CA6ED4FC7A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I9:I298</xm:sqref>
        </x14:conditionalFormatting>
        <x14:conditionalFormatting xmlns:xm="http://schemas.microsoft.com/office/excel/2006/main">
          <x14:cfRule type="dataBar" id="{F5091FAC-86F3-4B09-AA06-55F388998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K9:K298</xm:sqref>
        </x14:conditionalFormatting>
        <x14:conditionalFormatting xmlns:xm="http://schemas.microsoft.com/office/excel/2006/main">
          <x14:cfRule type="dataBar" id="{AFF07E73-ED60-472A-9DF8-9FBB7991C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</xm:sqref>
        </x14:conditionalFormatting>
        <x14:conditionalFormatting xmlns:xm="http://schemas.microsoft.com/office/excel/2006/main">
          <x14:cfRule type="dataBar" id="{35148E0F-4FC6-40CB-8C80-A41275AF6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K9:K52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B23" sqref="B23:B35"/>
    </sheetView>
  </sheetViews>
  <sheetFormatPr defaultRowHeight="15" x14ac:dyDescent="0.25"/>
  <sheetData>
    <row r="1" spans="1:13" ht="15.75" x14ac:dyDescent="0.25">
      <c r="A1" s="29" t="s">
        <v>89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IF(A6=0,"",INDIRECT("Sheet1!A"&amp;Sheet1!AE$16+A6))</f>
        <v/>
      </c>
      <c r="C6" s="34">
        <f ca="1">LN(INDIRECT("Sheet1!b"&amp;Sheet1!AE$16+A6))</f>
        <v>-5.9927291018307995E-2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IF(A7=0,"",INDIRECT("Sheet1!A"&amp;Sheet1!AE$16+A7))</f>
        <v/>
      </c>
      <c r="C7" s="34">
        <f ca="1">LN(INDIRECT("Sheet1!b"&amp;Sheet1!AE$16+A7))</f>
        <v>-5.9927291018307995E-2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1.0329231573654141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IF(A8=0,"",INDIRECT("Sheet1!A"&amp;Sheet1!AE$16+A8))</f>
        <v>260</v>
      </c>
      <c r="C8" s="34">
        <f ca="1">LN(INDIRECT("Sheet1!b"&amp;Sheet1!AE$16+A8))</f>
        <v>-0.87334411892506658</v>
      </c>
      <c r="D8" s="34">
        <f t="shared" ca="1" si="3"/>
        <v>-0.87334411892506658</v>
      </c>
      <c r="E8">
        <f ca="1">IF(COUNT(B8:C8)=2,B8*D8,0)</f>
        <v>-227.06947092051732</v>
      </c>
      <c r="F8">
        <f t="shared" ca="1" si="5"/>
        <v>67600</v>
      </c>
      <c r="G8">
        <f t="shared" ca="1" si="0"/>
        <v>17576000</v>
      </c>
      <c r="H8">
        <f t="shared" ca="1" si="1"/>
        <v>4569760000</v>
      </c>
      <c r="I8">
        <f t="shared" ca="1" si="2"/>
        <v>-59038.062439334499</v>
      </c>
      <c r="K8" s="37" t="s">
        <v>21</v>
      </c>
      <c r="L8" s="38">
        <f ca="1">-B42/(2*B41)</f>
        <v>265.01498376981652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IF(A9=0,"",INDIRECT("Sheet1!A"&amp;Sheet1!AE$16+A9))</f>
        <v>261</v>
      </c>
      <c r="C9" s="34">
        <f ca="1">LN(INDIRECT("Sheet1!b"&amp;Sheet1!AE$16+A9))</f>
        <v>-0.52466023094525449</v>
      </c>
      <c r="D9" s="34">
        <f t="shared" ca="1" si="3"/>
        <v>-0.52466023094525449</v>
      </c>
      <c r="E9">
        <f t="shared" ca="1" si="4"/>
        <v>-136.93632027671143</v>
      </c>
      <c r="F9">
        <f t="shared" ca="1" si="5"/>
        <v>68121</v>
      </c>
      <c r="G9">
        <f t="shared" ca="1" si="0"/>
        <v>17779581</v>
      </c>
      <c r="H9">
        <f t="shared" ca="1" si="1"/>
        <v>4640470641</v>
      </c>
      <c r="I9">
        <f t="shared" ca="1" si="2"/>
        <v>-35740.379592221681</v>
      </c>
      <c r="K9" s="39" t="s">
        <v>22</v>
      </c>
      <c r="L9" s="40">
        <f ca="1">2.35703/(SQRT(2)*SQRT(-B41))</f>
        <v>8.6301844703259381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IF(A10=0,"",INDIRECT("Sheet1!A"&amp;Sheet1!AE$16+A10))</f>
        <v>262</v>
      </c>
      <c r="C10" s="34">
        <f ca="1">LN(INDIRECT("Sheet1!b"&amp;Sheet1!AE$16+A10))</f>
        <v>-0.30975416422075219</v>
      </c>
      <c r="D10" s="34">
        <f t="shared" ca="1" si="3"/>
        <v>-0.30975416422075219</v>
      </c>
      <c r="E10">
        <f ca="1">IF(COUNT(B10:C10)=2,B10*D10,0)</f>
        <v>-81.155591025837069</v>
      </c>
      <c r="F10">
        <f t="shared" ca="1" si="5"/>
        <v>68644</v>
      </c>
      <c r="G10">
        <f t="shared" ca="1" si="0"/>
        <v>17984728</v>
      </c>
      <c r="H10">
        <f t="shared" ca="1" si="1"/>
        <v>4711998736</v>
      </c>
      <c r="I10">
        <f t="shared" ca="1" si="2"/>
        <v>-21262.764848769315</v>
      </c>
    </row>
    <row r="11" spans="1:13" x14ac:dyDescent="0.25">
      <c r="A11">
        <f>IF(Sheet1!O5=0,0,Sheet1!O4)</f>
        <v>-3</v>
      </c>
      <c r="B11" s="34">
        <f ca="1">IF(A11=0,"",INDIRECT("Sheet1!A"&amp;Sheet1!AE$16+A11))</f>
        <v>263</v>
      </c>
      <c r="C11" s="34">
        <f ca="1">LN(INDIRECT("Sheet1!b"&amp;Sheet1!AE$16+A11))</f>
        <v>-0.15834733945720086</v>
      </c>
      <c r="D11" s="34">
        <f t="shared" ca="1" si="3"/>
        <v>-0.15834733945720086</v>
      </c>
      <c r="E11">
        <f t="shared" ca="1" si="4"/>
        <v>-41.645350277243828</v>
      </c>
      <c r="F11">
        <f t="shared" ca="1" si="5"/>
        <v>69169</v>
      </c>
      <c r="G11">
        <f t="shared" ca="1" si="0"/>
        <v>18191447</v>
      </c>
      <c r="H11">
        <f t="shared" ca="1" si="1"/>
        <v>4784350561</v>
      </c>
      <c r="I11">
        <f t="shared" ca="1" si="2"/>
        <v>-10952.727122915127</v>
      </c>
    </row>
    <row r="12" spans="1:13" x14ac:dyDescent="0.25">
      <c r="A12">
        <f>IF(Sheet1!P5=0,0,Sheet1!P4)</f>
        <v>-2</v>
      </c>
      <c r="B12" s="34">
        <f ca="1">IF(A12=0,"",INDIRECT("Sheet1!A"&amp;Sheet1!AE$16+A12))</f>
        <v>264</v>
      </c>
      <c r="C12" s="34">
        <f ca="1">LN(INDIRECT("Sheet1!b"&amp;Sheet1!AE$16+A12))</f>
        <v>-7.5982309427256103E-2</v>
      </c>
      <c r="D12" s="34">
        <f t="shared" ca="1" si="3"/>
        <v>-7.5982309427256103E-2</v>
      </c>
      <c r="E12">
        <f t="shared" ca="1" si="4"/>
        <v>-20.059329688795611</v>
      </c>
      <c r="F12">
        <f t="shared" ca="1" si="5"/>
        <v>69696</v>
      </c>
      <c r="G12">
        <f t="shared" ca="1" si="0"/>
        <v>18399744</v>
      </c>
      <c r="H12">
        <f t="shared" ca="1" si="1"/>
        <v>4857532416</v>
      </c>
      <c r="I12">
        <f t="shared" ca="1" si="2"/>
        <v>-5295.6630378420414</v>
      </c>
    </row>
    <row r="13" spans="1:13" x14ac:dyDescent="0.25">
      <c r="A13">
        <f>IF(Sheet1!Q5=0,0,Sheet1!Q4)</f>
        <v>-1</v>
      </c>
      <c r="B13" s="34">
        <f ca="1">IF(A13=0,"",INDIRECT("Sheet1!A"&amp;Sheet1!AE$16+A13))</f>
        <v>265</v>
      </c>
      <c r="C13" s="34">
        <f ca="1">LN(INDIRECT("Sheet1!b"&amp;Sheet1!AE$16+A13))</f>
        <v>-3.6480389158281487E-2</v>
      </c>
      <c r="D13" s="34">
        <f t="shared" ca="1" si="3"/>
        <v>-3.6480389158281487E-2</v>
      </c>
      <c r="E13">
        <f t="shared" ca="1" si="4"/>
        <v>-9.6673031269445939</v>
      </c>
      <c r="F13">
        <f t="shared" ca="1" si="5"/>
        <v>70225</v>
      </c>
      <c r="G13">
        <f t="shared" ca="1" si="0"/>
        <v>18609625</v>
      </c>
      <c r="H13">
        <f t="shared" ca="1" si="1"/>
        <v>4931550625</v>
      </c>
      <c r="I13">
        <f t="shared" ca="1" si="2"/>
        <v>-2561.8353286403176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INDIRECT("Sheet1!A"&amp;Sheet1!AE$16+A14)</f>
        <v>266</v>
      </c>
      <c r="C14" s="34">
        <f ca="1">LN(INDIRECT("Sheet1!b"&amp;Sheet1!AE$16+A14))</f>
        <v>-5.9927291018307995E-2</v>
      </c>
      <c r="D14" s="34">
        <f t="shared" ca="1" si="3"/>
        <v>-5.9927291018307995E-2</v>
      </c>
      <c r="E14">
        <f t="shared" ca="1" si="4"/>
        <v>-15.940659410869927</v>
      </c>
      <c r="F14">
        <f t="shared" ca="1" si="5"/>
        <v>70756</v>
      </c>
      <c r="G14">
        <f t="shared" ca="1" si="0"/>
        <v>18821096</v>
      </c>
      <c r="H14">
        <f t="shared" ca="1" si="1"/>
        <v>5006411536</v>
      </c>
      <c r="I14">
        <f t="shared" ca="1" si="2"/>
        <v>-4240.2154032914004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IF(A15=0,"",INDIRECT("Sheet1!A"&amp;Sheet1!AE$16+A15))</f>
        <v>267</v>
      </c>
      <c r="C15" s="34">
        <f ca="1">LN(INDIRECT("Sheet1!b"&amp;Sheet1!AE$16+A15))</f>
        <v>-0.11032389462476166</v>
      </c>
      <c r="D15" s="34">
        <f t="shared" ca="1" si="3"/>
        <v>-0.11032389462476166</v>
      </c>
      <c r="E15">
        <f t="shared" ca="1" si="4"/>
        <v>-29.456479864811364</v>
      </c>
      <c r="F15">
        <f t="shared" ca="1" si="5"/>
        <v>71289</v>
      </c>
      <c r="G15">
        <f t="shared" ca="1" si="0"/>
        <v>19034163</v>
      </c>
      <c r="H15">
        <f t="shared" ca="1" si="1"/>
        <v>5082121521</v>
      </c>
      <c r="I15">
        <f t="shared" ca="1" si="2"/>
        <v>-7864.8801239046343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IF(A16=0,"",INDIRECT("Sheet1!A"&amp;Sheet1!AE$16+A16))</f>
        <v>268</v>
      </c>
      <c r="C16" s="34">
        <f ca="1">LN(INDIRECT("Sheet1!b"&amp;Sheet1!AE$16+A16))</f>
        <v>-0.20811714388047875</v>
      </c>
      <c r="D16" s="34">
        <f t="shared" ca="1" si="3"/>
        <v>-0.20811714388047875</v>
      </c>
      <c r="E16">
        <f t="shared" ca="1" si="4"/>
        <v>-55.775394559968305</v>
      </c>
      <c r="F16">
        <f t="shared" ca="1" si="5"/>
        <v>71824</v>
      </c>
      <c r="G16">
        <f t="shared" ca="1" si="0"/>
        <v>19248832</v>
      </c>
      <c r="H16">
        <f t="shared" ca="1" si="1"/>
        <v>5158686976</v>
      </c>
      <c r="I16">
        <f t="shared" ca="1" si="2"/>
        <v>-14947.805742071505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IF(A17=0,"",INDIRECT("Sheet1!A"&amp;Sheet1!AE$16+A17))</f>
        <v>269</v>
      </c>
      <c r="C17" s="34">
        <f ca="1">LN(INDIRECT("Sheet1!b"&amp;Sheet1!AE$16+A17))</f>
        <v>-0.37920985415947328</v>
      </c>
      <c r="D17" s="34">
        <f t="shared" ca="1" si="3"/>
        <v>-0.37920985415947328</v>
      </c>
      <c r="E17">
        <f t="shared" ca="1" si="4"/>
        <v>-102.00745076889831</v>
      </c>
      <c r="F17">
        <f t="shared" ca="1" si="5"/>
        <v>72361</v>
      </c>
      <c r="G17">
        <f t="shared" ca="1" si="0"/>
        <v>19465109</v>
      </c>
      <c r="H17">
        <f t="shared" ca="1" si="1"/>
        <v>5236114321</v>
      </c>
      <c r="I17">
        <f t="shared" ca="1" si="2"/>
        <v>-27440.004256833647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IF(A18=0,"",INDIRECT("Sheet1!A"&amp;Sheet1!AE$16+A18))</f>
        <v>270</v>
      </c>
      <c r="C18" s="34">
        <f ca="1">LN(INDIRECT("Sheet1!b"&amp;Sheet1!AE$16+A18))</f>
        <v>-0.77144513553055538</v>
      </c>
      <c r="D18" s="34">
        <f t="shared" ca="1" si="3"/>
        <v>-0.77144513553055538</v>
      </c>
      <c r="E18">
        <f t="shared" ca="1" si="4"/>
        <v>-208.29018659324996</v>
      </c>
      <c r="F18">
        <f t="shared" ca="1" si="5"/>
        <v>72900</v>
      </c>
      <c r="G18">
        <f t="shared" ca="1" si="0"/>
        <v>19683000</v>
      </c>
      <c r="H18">
        <f t="shared" ca="1" si="1"/>
        <v>5314410000</v>
      </c>
      <c r="I18">
        <f t="shared" ca="1" si="2"/>
        <v>-56238.350380177486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IF(A19=0,"",INDIRECT("Sheet1!A"&amp;Sheet1!AE$16+A19))</f>
        <v>271</v>
      </c>
      <c r="C19" s="34">
        <f ca="1">LN(INDIRECT("Sheet1!b"&amp;Sheet1!AE$16+A19))</f>
        <v>-1.5857137179707428</v>
      </c>
      <c r="D19" s="34">
        <f t="shared" ca="1" si="3"/>
        <v>-1.5857137179707428</v>
      </c>
      <c r="E19">
        <f t="shared" ca="1" si="4"/>
        <v>-429.72841757007131</v>
      </c>
      <c r="F19">
        <f t="shared" ca="1" si="5"/>
        <v>73441</v>
      </c>
      <c r="G19">
        <f t="shared" ca="1" si="0"/>
        <v>19902511</v>
      </c>
      <c r="H19">
        <f t="shared" ca="1" si="1"/>
        <v>5393580481</v>
      </c>
      <c r="I19">
        <f t="shared" ca="1" si="2"/>
        <v>-116456.40116148932</v>
      </c>
    </row>
    <row r="20" spans="1:11" x14ac:dyDescent="0.25">
      <c r="A20">
        <f>IF(Sheet1!X5=0,0,Sheet1!X4)</f>
        <v>6</v>
      </c>
      <c r="B20" s="34">
        <f ca="1">IF(A20=0,"",INDIRECT("Sheet1!A"&amp;Sheet1!AE$16+A20))</f>
        <v>272</v>
      </c>
      <c r="C20" s="34">
        <f ca="1">LN(INDIRECT("Sheet1!b"&amp;Sheet1!AE$16+A20))</f>
        <v>-1.7432227907657314</v>
      </c>
      <c r="D20" s="34">
        <f t="shared" ca="1" si="3"/>
        <v>-1.7432227907657314</v>
      </c>
      <c r="E20">
        <f t="shared" ca="1" si="4"/>
        <v>-474.15659908827894</v>
      </c>
      <c r="F20">
        <f t="shared" ca="1" si="5"/>
        <v>73984</v>
      </c>
      <c r="G20">
        <f t="shared" ca="1" si="0"/>
        <v>20123648</v>
      </c>
      <c r="H20">
        <f t="shared" ca="1" si="1"/>
        <v>5473632256</v>
      </c>
      <c r="I20">
        <f t="shared" ca="1" si="2"/>
        <v>-128970.59495201187</v>
      </c>
    </row>
    <row r="21" spans="1:11" x14ac:dyDescent="0.25">
      <c r="A21">
        <f>IF(Sheet1!Y5=0,0,Sheet1!Y4)</f>
        <v>0</v>
      </c>
      <c r="B21" s="34" t="str">
        <f ca="1">IF(A21=0,"",INDIRECT("Sheet1!A"&amp;Sheet1!AE$16+A21))</f>
        <v/>
      </c>
      <c r="C21" s="34">
        <f ca="1">LN(INDIRECT("Sheet1!b"&amp;Sheet1!AE$16+A21))</f>
        <v>-5.9927291018307995E-2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IF(A22=0,"",INDIRECT("Sheet1!A"&amp;Sheet1!AE$16+A22))</f>
        <v/>
      </c>
      <c r="C22" s="34">
        <f ca="1">LN(INDIRECT("Sheet1!b"&amp;Sheet1!AE$16+A22))</f>
        <v>-5.9927291018307995E-2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3458</v>
      </c>
      <c r="C37" s="41">
        <f ca="1">SUM(D6:D35)</f>
        <v>-6.8365283800838625</v>
      </c>
      <c r="D37" s="41"/>
      <c r="E37" s="52">
        <f ca="1">SUM(E6:E35)</f>
        <v>-1831.8885531721978</v>
      </c>
      <c r="F37" s="52">
        <f ca="1">SUM(F6:F35)</f>
        <v>920010</v>
      </c>
      <c r="G37" s="53">
        <f ca="1">SUM(G6:G35)</f>
        <v>244819484</v>
      </c>
      <c r="H37" s="54">
        <f ca="1">SUM(H6:H35)</f>
        <v>65160620070</v>
      </c>
      <c r="I37" s="54">
        <f ca="1">SUM(I6:I35)</f>
        <v>-491009.68438950292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4736640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-3.7295812001954441E-2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19.767898024760168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-2619.3621942980676</v>
      </c>
      <c r="C43" s="41" t="s">
        <v>36</v>
      </c>
      <c r="D43" s="4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H50" sqref="H50"/>
    </sheetView>
  </sheetViews>
  <sheetFormatPr defaultRowHeight="15" x14ac:dyDescent="0.25"/>
  <sheetData>
    <row r="1" spans="1:13" ht="15.75" x14ac:dyDescent="0.25">
      <c r="A1" s="29" t="s">
        <v>90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IF(A6=0,"",INDIRECT("Sheet1!A"&amp;Sheet1!AE$17+A6))</f>
        <v/>
      </c>
      <c r="C6" s="34">
        <f ca="1">LN(INDIRECT("Sheet1!b"&amp;Sheet1!AE$17+A6))</f>
        <v>2.8483968827321147E-2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IF(A7=0,"",INDIRECT("Sheet1!A"&amp;Sheet1!AE$17+A7))</f>
        <v/>
      </c>
      <c r="C7" s="34">
        <f ca="1">LN(INDIRECT("Sheet1!b"&amp;Sheet1!AE$17+A7))</f>
        <v>2.8483968827321147E-2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1.0286613253624308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IF(A8=0,"",INDIRECT("Sheet1!A"&amp;Sheet1!AE$17+A8))</f>
        <v>279</v>
      </c>
      <c r="C8" s="34">
        <f ca="1">LN(INDIRECT("Sheet1!b"&amp;Sheet1!AE$17+A8))</f>
        <v>-1.0235648916190982</v>
      </c>
      <c r="D8" s="34">
        <f t="shared" ca="1" si="3"/>
        <v>-1.0235648916190982</v>
      </c>
      <c r="E8">
        <f ca="1">IF(COUNT(B8:C8)=2,B8*D8,0)</f>
        <v>-285.57460476172844</v>
      </c>
      <c r="F8">
        <f t="shared" ca="1" si="5"/>
        <v>77841</v>
      </c>
      <c r="G8">
        <f t="shared" ca="1" si="0"/>
        <v>21717639</v>
      </c>
      <c r="H8">
        <f t="shared" ca="1" si="1"/>
        <v>6059221281</v>
      </c>
      <c r="I8">
        <f t="shared" ca="1" si="2"/>
        <v>-79675.314728522222</v>
      </c>
      <c r="K8" s="37" t="s">
        <v>21</v>
      </c>
      <c r="L8" s="38">
        <f ca="1">-B42/(2*B41)</f>
        <v>284.60520925499719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IF(A9=0,"",INDIRECT("Sheet1!A"&amp;Sheet1!AE$17+A9))</f>
        <v>280</v>
      </c>
      <c r="C9" s="34">
        <f ca="1">LN(INDIRECT("Sheet1!b"&amp;Sheet1!AE$17+A9))</f>
        <v>-0.51712241756733013</v>
      </c>
      <c r="D9" s="34">
        <f t="shared" ca="1" si="3"/>
        <v>-0.51712241756733013</v>
      </c>
      <c r="E9">
        <f t="shared" ca="1" si="4"/>
        <v>-144.79427691885243</v>
      </c>
      <c r="F9">
        <f t="shared" ca="1" si="5"/>
        <v>78400</v>
      </c>
      <c r="G9">
        <f t="shared" ca="1" si="0"/>
        <v>21952000</v>
      </c>
      <c r="H9">
        <f t="shared" ca="1" si="1"/>
        <v>6146560000</v>
      </c>
      <c r="I9">
        <f t="shared" ca="1" si="2"/>
        <v>-40542.397537278681</v>
      </c>
      <c r="K9" s="39" t="s">
        <v>22</v>
      </c>
      <c r="L9" s="40">
        <f ca="1">2.35703/(SQRT(2)*SQRT(-B41))</f>
        <v>9.3363848494548058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IF(A10=0,"",INDIRECT("Sheet1!A"&amp;Sheet1!AE$17+A10))</f>
        <v>281</v>
      </c>
      <c r="C10" s="34">
        <f ca="1">LN(INDIRECT("Sheet1!b"&amp;Sheet1!AE$17+A10))</f>
        <v>-0.51692200681970568</v>
      </c>
      <c r="D10" s="34">
        <f t="shared" ca="1" si="3"/>
        <v>-0.51692200681970568</v>
      </c>
      <c r="E10">
        <f ca="1">IF(COUNT(B10:C10)=2,B10*D10,0)</f>
        <v>-145.2550839163373</v>
      </c>
      <c r="F10">
        <f t="shared" ca="1" si="5"/>
        <v>78961</v>
      </c>
      <c r="G10">
        <f t="shared" ca="1" si="0"/>
        <v>22188041</v>
      </c>
      <c r="H10">
        <f t="shared" ca="1" si="1"/>
        <v>6234839521</v>
      </c>
      <c r="I10">
        <f t="shared" ca="1" si="2"/>
        <v>-40816.678580490778</v>
      </c>
    </row>
    <row r="11" spans="1:13" x14ac:dyDescent="0.25">
      <c r="A11">
        <f>IF(Sheet1!O5=0,0,Sheet1!O4)</f>
        <v>-3</v>
      </c>
      <c r="B11" s="34">
        <f ca="1">IF(A11=0,"",INDIRECT("Sheet1!A"&amp;Sheet1!AE$17+A11))</f>
        <v>282</v>
      </c>
      <c r="C11" s="34">
        <f ca="1">LN(INDIRECT("Sheet1!b"&amp;Sheet1!AE$17+A11))</f>
        <v>-4.6364597080864905E-2</v>
      </c>
      <c r="D11" s="34">
        <f t="shared" ca="1" si="3"/>
        <v>-4.6364597080864905E-2</v>
      </c>
      <c r="E11">
        <f t="shared" ca="1" si="4"/>
        <v>-13.074816376803904</v>
      </c>
      <c r="F11">
        <f t="shared" ca="1" si="5"/>
        <v>79524</v>
      </c>
      <c r="G11">
        <f t="shared" ca="1" si="0"/>
        <v>22425768</v>
      </c>
      <c r="H11">
        <f t="shared" ca="1" si="1"/>
        <v>6324066576</v>
      </c>
      <c r="I11">
        <f t="shared" ca="1" si="2"/>
        <v>-3687.0982182587009</v>
      </c>
    </row>
    <row r="12" spans="1:13" x14ac:dyDescent="0.25">
      <c r="A12">
        <f>IF(Sheet1!P5=0,0,Sheet1!P4)</f>
        <v>-2</v>
      </c>
      <c r="B12" s="34">
        <f ca="1">IF(A12=0,"",INDIRECT("Sheet1!A"&amp;Sheet1!AE$17+A12))</f>
        <v>283</v>
      </c>
      <c r="C12" s="34">
        <f ca="1">LN(INDIRECT("Sheet1!b"&amp;Sheet1!AE$17+A12))</f>
        <v>-5.0413749858825345E-2</v>
      </c>
      <c r="D12" s="34">
        <f t="shared" ca="1" si="3"/>
        <v>-5.0413749858825345E-2</v>
      </c>
      <c r="E12">
        <f t="shared" ca="1" si="4"/>
        <v>-14.267091210047573</v>
      </c>
      <c r="F12">
        <f t="shared" ca="1" si="5"/>
        <v>80089</v>
      </c>
      <c r="G12">
        <f t="shared" ca="1" si="0"/>
        <v>22665187</v>
      </c>
      <c r="H12">
        <f t="shared" ca="1" si="1"/>
        <v>6414247921</v>
      </c>
      <c r="I12">
        <f t="shared" ca="1" si="2"/>
        <v>-4037.5868124434633</v>
      </c>
    </row>
    <row r="13" spans="1:13" x14ac:dyDescent="0.25">
      <c r="A13">
        <f>IF(Sheet1!Q5=0,0,Sheet1!Q4)</f>
        <v>-1</v>
      </c>
      <c r="B13" s="34">
        <f ca="1">IF(A13=0,"",INDIRECT("Sheet1!A"&amp;Sheet1!AE$17+A13))</f>
        <v>284</v>
      </c>
      <c r="C13" s="34">
        <f ca="1">LN(INDIRECT("Sheet1!b"&amp;Sheet1!AE$17+A13))</f>
        <v>-0.12232935899610284</v>
      </c>
      <c r="D13" s="34">
        <f t="shared" ca="1" si="3"/>
        <v>-0.12232935899610284</v>
      </c>
      <c r="E13">
        <f t="shared" ca="1" si="4"/>
        <v>-34.741537954893204</v>
      </c>
      <c r="F13">
        <f t="shared" ca="1" si="5"/>
        <v>80656</v>
      </c>
      <c r="G13">
        <f t="shared" ca="1" si="0"/>
        <v>22906304</v>
      </c>
      <c r="H13">
        <f t="shared" ca="1" si="1"/>
        <v>6505390336</v>
      </c>
      <c r="I13">
        <f t="shared" ca="1" si="2"/>
        <v>-9866.596779189671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INDIRECT("Sheet1!A"&amp;Sheet1!AE$17+A14)</f>
        <v>285</v>
      </c>
      <c r="C14" s="34">
        <f ca="1">LN(INDIRECT("Sheet1!b"&amp;Sheet1!AE$17+A14))</f>
        <v>2.8483968827321147E-2</v>
      </c>
      <c r="D14" s="34">
        <f t="shared" ca="1" si="3"/>
        <v>2.8483968827321147E-2</v>
      </c>
      <c r="E14">
        <f t="shared" ca="1" si="4"/>
        <v>8.1179311157865275</v>
      </c>
      <c r="F14">
        <f t="shared" ca="1" si="5"/>
        <v>81225</v>
      </c>
      <c r="G14">
        <f t="shared" ca="1" si="0"/>
        <v>23149125</v>
      </c>
      <c r="H14">
        <f t="shared" ca="1" si="1"/>
        <v>6597500625</v>
      </c>
      <c r="I14">
        <f t="shared" ca="1" si="2"/>
        <v>2313.6103679991602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IF(A15=0,"",INDIRECT("Sheet1!A"&amp;Sheet1!AE$17+A15))</f>
        <v>286</v>
      </c>
      <c r="C15" s="34">
        <f ca="1">LN(INDIRECT("Sheet1!b"&amp;Sheet1!AE$17+A15))</f>
        <v>-8.2153596818110713E-2</v>
      </c>
      <c r="D15" s="34">
        <f t="shared" ca="1" si="3"/>
        <v>-8.2153596818110713E-2</v>
      </c>
      <c r="E15">
        <f t="shared" ca="1" si="4"/>
        <v>-23.495928689979664</v>
      </c>
      <c r="F15">
        <f t="shared" ca="1" si="5"/>
        <v>81796</v>
      </c>
      <c r="G15">
        <f t="shared" ca="1" si="0"/>
        <v>23393656</v>
      </c>
      <c r="H15">
        <f t="shared" ca="1" si="1"/>
        <v>6690585616</v>
      </c>
      <c r="I15">
        <f t="shared" ca="1" si="2"/>
        <v>-6719.835605334184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IF(A16=0,"",INDIRECT("Sheet1!A"&amp;Sheet1!AE$17+A16))</f>
        <v>287</v>
      </c>
      <c r="C16" s="34">
        <f ca="1">LN(INDIRECT("Sheet1!b"&amp;Sheet1!AE$17+A16))</f>
        <v>-0.1838888682202538</v>
      </c>
      <c r="D16" s="34">
        <f t="shared" ca="1" si="3"/>
        <v>-0.1838888682202538</v>
      </c>
      <c r="E16">
        <f t="shared" ca="1" si="4"/>
        <v>-52.776105179212841</v>
      </c>
      <c r="F16">
        <f t="shared" ca="1" si="5"/>
        <v>82369</v>
      </c>
      <c r="G16">
        <f t="shared" ca="1" si="0"/>
        <v>23639903</v>
      </c>
      <c r="H16">
        <f t="shared" ca="1" si="1"/>
        <v>6784652161</v>
      </c>
      <c r="I16">
        <f t="shared" ca="1" si="2"/>
        <v>-15146.742186434085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IF(A17=0,"",INDIRECT("Sheet1!A"&amp;Sheet1!AE$17+A17))</f>
        <v>288</v>
      </c>
      <c r="C17" s="34">
        <f ca="1">LN(INDIRECT("Sheet1!b"&amp;Sheet1!AE$17+A17))</f>
        <v>-0.25655691878333692</v>
      </c>
      <c r="D17" s="34">
        <f t="shared" ca="1" si="3"/>
        <v>-0.25655691878333692</v>
      </c>
      <c r="E17">
        <f t="shared" ca="1" si="4"/>
        <v>-73.888392609601027</v>
      </c>
      <c r="F17">
        <f t="shared" ca="1" si="5"/>
        <v>82944</v>
      </c>
      <c r="G17">
        <f t="shared" ca="1" si="0"/>
        <v>23887872</v>
      </c>
      <c r="H17">
        <f t="shared" ca="1" si="1"/>
        <v>6879707136</v>
      </c>
      <c r="I17">
        <f t="shared" ca="1" si="2"/>
        <v>-21279.857071565097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IF(A18=0,"",INDIRECT("Sheet1!A"&amp;Sheet1!AE$17+A18))</f>
        <v>289</v>
      </c>
      <c r="C18" s="34">
        <f ca="1">LN(INDIRECT("Sheet1!b"&amp;Sheet1!AE$17+A18))</f>
        <v>-0.45428053796249052</v>
      </c>
      <c r="D18" s="34">
        <f t="shared" ca="1" si="3"/>
        <v>-0.45428053796249052</v>
      </c>
      <c r="E18">
        <f t="shared" ca="1" si="4"/>
        <v>-131.28707547115977</v>
      </c>
      <c r="F18">
        <f t="shared" ca="1" si="5"/>
        <v>83521</v>
      </c>
      <c r="G18">
        <f t="shared" ca="1" si="0"/>
        <v>24137569</v>
      </c>
      <c r="H18">
        <f t="shared" ca="1" si="1"/>
        <v>6975757441</v>
      </c>
      <c r="I18">
        <f t="shared" ca="1" si="2"/>
        <v>-37941.96481116517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IF(A19=0,"",INDIRECT("Sheet1!A"&amp;Sheet1!AE$17+A19))</f>
        <v>290</v>
      </c>
      <c r="C19" s="34">
        <f ca="1">LN(INDIRECT("Sheet1!b"&amp;Sheet1!AE$17+A19))</f>
        <v>-0.92711658229056571</v>
      </c>
      <c r="D19" s="34">
        <f t="shared" ca="1" si="3"/>
        <v>-0.92711658229056571</v>
      </c>
      <c r="E19">
        <f t="shared" ca="1" si="4"/>
        <v>-268.86380886426406</v>
      </c>
      <c r="F19">
        <f t="shared" ca="1" si="5"/>
        <v>84100</v>
      </c>
      <c r="G19">
        <f t="shared" ca="1" si="0"/>
        <v>24389000</v>
      </c>
      <c r="H19">
        <f t="shared" ca="1" si="1"/>
        <v>7072810000</v>
      </c>
      <c r="I19">
        <f t="shared" ca="1" si="2"/>
        <v>-77970.504570636578</v>
      </c>
    </row>
    <row r="20" spans="1:11" x14ac:dyDescent="0.25">
      <c r="A20">
        <f>IF(Sheet1!X5=0,0,Sheet1!X4)</f>
        <v>6</v>
      </c>
      <c r="B20" s="34">
        <f ca="1">IF(A20=0,"",INDIRECT("Sheet1!A"&amp;Sheet1!AE$17+A20))</f>
        <v>291</v>
      </c>
      <c r="C20" s="34">
        <f ca="1">LN(INDIRECT("Sheet1!b"&amp;Sheet1!AE$17+A20))</f>
        <v>-1.3440055056620079</v>
      </c>
      <c r="D20" s="34">
        <f t="shared" ca="1" si="3"/>
        <v>-1.3440055056620079</v>
      </c>
      <c r="E20">
        <f t="shared" ca="1" si="4"/>
        <v>-391.10560214764433</v>
      </c>
      <c r="F20">
        <f t="shared" ca="1" si="5"/>
        <v>84681</v>
      </c>
      <c r="G20">
        <f t="shared" ca="1" si="0"/>
        <v>24642171</v>
      </c>
      <c r="H20">
        <f t="shared" ca="1" si="1"/>
        <v>7170871761</v>
      </c>
      <c r="I20">
        <f t="shared" ca="1" si="2"/>
        <v>-113811.7302249645</v>
      </c>
    </row>
    <row r="21" spans="1:11" x14ac:dyDescent="0.25">
      <c r="A21">
        <f>IF(Sheet1!Y5=0,0,Sheet1!Y4)</f>
        <v>0</v>
      </c>
      <c r="B21" s="34" t="str">
        <f ca="1">IF(A21=0,"",INDIRECT("Sheet1!A"&amp;Sheet1!AE$17+A21))</f>
        <v/>
      </c>
      <c r="C21" s="34">
        <f ca="1">LN(INDIRECT("Sheet1!b"&amp;Sheet1!AE$17+A21))</f>
        <v>2.8483968827321147E-2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IF(A22=0,"",INDIRECT("Sheet1!A"&amp;Sheet1!AE$17+A22))</f>
        <v/>
      </c>
      <c r="C22" s="34">
        <f ca="1">LN(INDIRECT("Sheet1!b"&amp;Sheet1!AE$17+A22))</f>
        <v>2.8483968827321147E-2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3705</v>
      </c>
      <c r="C37" s="41">
        <f ca="1">SUM(D6:D35)</f>
        <v>-5.4962350628513708</v>
      </c>
      <c r="D37" s="41"/>
      <c r="E37" s="52">
        <f ca="1">SUM(E6:E35)</f>
        <v>-1571.0063929847381</v>
      </c>
      <c r="F37" s="52">
        <f ca="1">SUM(F6:F35)</f>
        <v>1056107</v>
      </c>
      <c r="G37" s="53">
        <f ca="1">SUM(G6:G35)</f>
        <v>301094235</v>
      </c>
      <c r="H37" s="54">
        <f ca="1">SUM(H6:H35)</f>
        <v>85856210375</v>
      </c>
      <c r="I37" s="54">
        <f ca="1">SUM(I6:I35)</f>
        <v>-449182.69675828394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4736768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-3.1867114027235979E-2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18.139093312148706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-2581.2119656271957</v>
      </c>
      <c r="C43" s="41" t="s">
        <v>36</v>
      </c>
      <c r="D43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B23" sqref="B23:B35"/>
    </sheetView>
  </sheetViews>
  <sheetFormatPr defaultRowHeight="15" x14ac:dyDescent="0.25"/>
  <cols>
    <col min="1" max="1" width="7.85546875" customWidth="1"/>
    <col min="2" max="2" width="9.42578125" customWidth="1"/>
    <col min="5" max="6" width="9.28515625" bestFit="1" customWidth="1"/>
    <col min="7" max="7" width="9.42578125" bestFit="1" customWidth="1"/>
    <col min="8" max="8" width="10.42578125" bestFit="1" customWidth="1"/>
    <col min="9" max="9" width="9.28515625" bestFit="1" customWidth="1"/>
    <col min="12" max="12" width="10.140625" customWidth="1"/>
    <col min="13" max="13" width="10.85546875" customWidth="1"/>
  </cols>
  <sheetData>
    <row r="1" spans="1:13" ht="15.75" x14ac:dyDescent="0.25">
      <c r="A1" s="29" t="s">
        <v>75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IF(A6=0,"",INDIRECT("Sheet1!A"&amp;Sheet1!AE$8+A6))</f>
        <v/>
      </c>
      <c r="C6" s="34">
        <f ca="1">LN(INDIRECT("Sheet1!b"&amp;Sheet1!AE$8+A6))</f>
        <v>-3.8159075481308314E-3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IF(A7=0,"",INDIRECT("Sheet1!A"&amp;Sheet1!AE$8+A7))</f>
        <v/>
      </c>
      <c r="C7" s="34">
        <f ca="1">LN(INDIRECT("Sheet1!b"&amp;Sheet1!AE$8+A7))</f>
        <v>-3.8159075481308314E-3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EXP(CoeffC-a*(b/(2*a))^2)</f>
        <v>1.0088410653930764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IF(A8=0,"",INDIRECT("Sheet1!A"&amp;Sheet1!AE$8+A8))</f>
        <v>102</v>
      </c>
      <c r="C8" s="34">
        <f ca="1">LN(INDIRECT("Sheet1!b"&amp;Sheet1!AE$8+A8))</f>
        <v>-0.94824080833943281</v>
      </c>
      <c r="D8" s="34">
        <f t="shared" ca="1" si="3"/>
        <v>-0.94824080833943281</v>
      </c>
      <c r="E8">
        <f ca="1">IF(COUNT(B8:C8)=2,B8*D8,0)</f>
        <v>-96.72056245062214</v>
      </c>
      <c r="F8">
        <f t="shared" ca="1" si="5"/>
        <v>10404</v>
      </c>
      <c r="G8">
        <f t="shared" ca="1" si="0"/>
        <v>1061208</v>
      </c>
      <c r="H8">
        <f t="shared" ca="1" si="1"/>
        <v>108243216</v>
      </c>
      <c r="I8">
        <f t="shared" ca="1" si="2"/>
        <v>-9865.4973699634593</v>
      </c>
      <c r="K8" s="37" t="s">
        <v>21</v>
      </c>
      <c r="L8" s="38">
        <f ca="1">-b/(2*a)</f>
        <v>107.77919018813513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IF(A9=0,"",INDIRECT("Sheet1!A"&amp;Sheet1!AE$8+A9))</f>
        <v>103</v>
      </c>
      <c r="C9" s="34">
        <f ca="1">LN(INDIRECT("Sheet1!b"&amp;Sheet1!AE$8+A9))</f>
        <v>-0.59348523783030771</v>
      </c>
      <c r="D9" s="34">
        <f t="shared" ca="1" si="3"/>
        <v>-0.59348523783030771</v>
      </c>
      <c r="E9">
        <f t="shared" ca="1" si="4"/>
        <v>-61.128979496521694</v>
      </c>
      <c r="F9">
        <f t="shared" ca="1" si="5"/>
        <v>10609</v>
      </c>
      <c r="G9">
        <f t="shared" ca="1" si="0"/>
        <v>1092727</v>
      </c>
      <c r="H9">
        <f t="shared" ca="1" si="1"/>
        <v>112550881</v>
      </c>
      <c r="I9">
        <f t="shared" ca="1" si="2"/>
        <v>-6296.2848881417349</v>
      </c>
      <c r="K9" s="39" t="s">
        <v>22</v>
      </c>
      <c r="L9" s="40">
        <f ca="1">2.35703/(SQRT(2)*SQRT(-a))</f>
        <v>9.7613510546165294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IF(A10=0,"",INDIRECT("Sheet1!A"&amp;Sheet1!AE$8+A10))</f>
        <v>104</v>
      </c>
      <c r="C10" s="34">
        <f ca="1">LN(INDIRECT("Sheet1!b"&amp;Sheet1!AE$8+A10))</f>
        <v>-0.52761870069076811</v>
      </c>
      <c r="D10" s="34">
        <f t="shared" ca="1" si="3"/>
        <v>-0.52761870069076811</v>
      </c>
      <c r="E10">
        <f ca="1">IF(COUNT(B10:C10)=2,B10*D10,0)</f>
        <v>-54.872344871839886</v>
      </c>
      <c r="F10">
        <f t="shared" ca="1" si="5"/>
        <v>10816</v>
      </c>
      <c r="G10">
        <f t="shared" ca="1" si="0"/>
        <v>1124864</v>
      </c>
      <c r="H10">
        <f t="shared" ca="1" si="1"/>
        <v>116985856</v>
      </c>
      <c r="I10">
        <f t="shared" ca="1" si="2"/>
        <v>-5706.7238666713474</v>
      </c>
    </row>
    <row r="11" spans="1:13" x14ac:dyDescent="0.25">
      <c r="A11">
        <f>IF(Sheet1!O5=0,0,Sheet1!O4)</f>
        <v>-3</v>
      </c>
      <c r="B11" s="34">
        <f ca="1">IF(A11=0,"",INDIRECT("Sheet1!A"&amp;Sheet1!AE$8+A11))</f>
        <v>105</v>
      </c>
      <c r="C11" s="34">
        <f ca="1">LN(INDIRECT("Sheet1!b"&amp;Sheet1!AE$8+A11))</f>
        <v>-0.15307064831453951</v>
      </c>
      <c r="D11" s="34">
        <f t="shared" ca="1" si="3"/>
        <v>-0.15307064831453951</v>
      </c>
      <c r="E11">
        <f t="shared" ca="1" si="4"/>
        <v>-16.072418073026647</v>
      </c>
      <c r="F11">
        <f t="shared" ca="1" si="5"/>
        <v>11025</v>
      </c>
      <c r="G11">
        <f t="shared" ca="1" si="0"/>
        <v>1157625</v>
      </c>
      <c r="H11">
        <f t="shared" ca="1" si="1"/>
        <v>121550625</v>
      </c>
      <c r="I11">
        <f t="shared" ca="1" si="2"/>
        <v>-1687.603897667798</v>
      </c>
    </row>
    <row r="12" spans="1:13" x14ac:dyDescent="0.25">
      <c r="A12">
        <f>IF(Sheet1!P5=0,0,Sheet1!P4)</f>
        <v>-2</v>
      </c>
      <c r="B12" s="34">
        <f ca="1">IF(A12=0,"",INDIRECT("Sheet1!A"&amp;Sheet1!AE$8+A12))</f>
        <v>106</v>
      </c>
      <c r="C12" s="34">
        <f ca="1">LN(INDIRECT("Sheet1!b"&amp;Sheet1!AE$8+A12))</f>
        <v>-9.3479921827020224E-2</v>
      </c>
      <c r="D12" s="34">
        <f t="shared" ca="1" si="3"/>
        <v>-9.3479921827020224E-2</v>
      </c>
      <c r="E12">
        <f t="shared" ca="1" si="4"/>
        <v>-9.9088717136641442</v>
      </c>
      <c r="F12">
        <f t="shared" ca="1" si="5"/>
        <v>11236</v>
      </c>
      <c r="G12">
        <f t="shared" ca="1" si="0"/>
        <v>1191016</v>
      </c>
      <c r="H12">
        <f t="shared" ca="1" si="1"/>
        <v>126247696</v>
      </c>
      <c r="I12">
        <f t="shared" ca="1" si="2"/>
        <v>-1050.3404016483992</v>
      </c>
    </row>
    <row r="13" spans="1:13" x14ac:dyDescent="0.25">
      <c r="A13">
        <f>IF(Sheet1!Q5=0,0,Sheet1!Q4)</f>
        <v>-1</v>
      </c>
      <c r="B13" s="34">
        <f ca="1">IF(A13=0,"",INDIRECT("Sheet1!A"&amp;Sheet1!AE$8+A13))</f>
        <v>107</v>
      </c>
      <c r="C13" s="34">
        <f ca="1">LN(INDIRECT("Sheet1!b"&amp;Sheet1!AE$8+A13))</f>
        <v>-8.8502336956262667E-2</v>
      </c>
      <c r="D13" s="34">
        <f t="shared" ca="1" si="3"/>
        <v>-8.8502336956262667E-2</v>
      </c>
      <c r="E13">
        <f t="shared" ca="1" si="4"/>
        <v>-9.4697500543201052</v>
      </c>
      <c r="F13">
        <f t="shared" ca="1" si="5"/>
        <v>11449</v>
      </c>
      <c r="G13">
        <f t="shared" ca="1" si="0"/>
        <v>1225043</v>
      </c>
      <c r="H13">
        <f t="shared" ca="1" si="1"/>
        <v>131079601</v>
      </c>
      <c r="I13">
        <f t="shared" ca="1" si="2"/>
        <v>-1013.2632558122513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INDIRECT("Sheet1!A"&amp;Sheet1!AE$8+A14)</f>
        <v>108</v>
      </c>
      <c r="C14" s="34">
        <f ca="1">LN(INDIRECT("Sheet1!b"&amp;Sheet1!AE$8+A14))</f>
        <v>-3.8159075481308314E-3</v>
      </c>
      <c r="D14" s="34">
        <f t="shared" ca="1" si="3"/>
        <v>-3.8159075481308314E-3</v>
      </c>
      <c r="E14">
        <f t="shared" ca="1" si="4"/>
        <v>-0.41211801519812979</v>
      </c>
      <c r="F14">
        <f t="shared" ca="1" si="5"/>
        <v>11664</v>
      </c>
      <c r="G14">
        <f t="shared" ca="1" si="0"/>
        <v>1259712</v>
      </c>
      <c r="H14">
        <f t="shared" ca="1" si="1"/>
        <v>136048896</v>
      </c>
      <c r="I14">
        <f t="shared" ca="1" si="2"/>
        <v>-44.508745641398015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IF(A15=0,"",INDIRECT("Sheet1!A"&amp;Sheet1!AE$8+A15))</f>
        <v>109</v>
      </c>
      <c r="C15" s="34">
        <f ca="1">LN(INDIRECT("Sheet1!b"&amp;Sheet1!AE$8+A15))</f>
        <v>-3.5984799868384029E-2</v>
      </c>
      <c r="D15" s="34">
        <f t="shared" ca="1" si="3"/>
        <v>-3.5984799868384029E-2</v>
      </c>
      <c r="E15">
        <f t="shared" ca="1" si="4"/>
        <v>-3.9223431856538591</v>
      </c>
      <c r="F15">
        <f t="shared" ca="1" si="5"/>
        <v>11881</v>
      </c>
      <c r="G15">
        <f t="shared" ca="1" si="0"/>
        <v>1295029</v>
      </c>
      <c r="H15">
        <f t="shared" ca="1" si="1"/>
        <v>141158161</v>
      </c>
      <c r="I15">
        <f t="shared" ca="1" si="2"/>
        <v>-427.53540723627066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IF(A16=0,"",INDIRECT("Sheet1!A"&amp;Sheet1!AE$8+A16))</f>
        <v>110</v>
      </c>
      <c r="C16" s="34">
        <f ca="1">LN(INDIRECT("Sheet1!b"&amp;Sheet1!AE$8+A16))</f>
        <v>-7.2284095757031999E-2</v>
      </c>
      <c r="D16" s="34">
        <f t="shared" ca="1" si="3"/>
        <v>-7.2284095757031999E-2</v>
      </c>
      <c r="E16">
        <f t="shared" ca="1" si="4"/>
        <v>-7.9512505332735195</v>
      </c>
      <c r="F16">
        <f t="shared" ca="1" si="5"/>
        <v>12100</v>
      </c>
      <c r="G16">
        <f t="shared" ca="1" si="0"/>
        <v>1331000</v>
      </c>
      <c r="H16">
        <f t="shared" ca="1" si="1"/>
        <v>146410000</v>
      </c>
      <c r="I16">
        <f t="shared" ca="1" si="2"/>
        <v>-874.63755866008717</v>
      </c>
      <c r="J16" t="s">
        <v>2</v>
      </c>
      <c r="K16" t="s">
        <v>26</v>
      </c>
    </row>
    <row r="17" spans="1:14" x14ac:dyDescent="0.25">
      <c r="A17">
        <f>IF(Sheet1!U5=0,0,Sheet1!U4)</f>
        <v>3</v>
      </c>
      <c r="B17" s="34">
        <f ca="1">IF(A17=0,"",INDIRECT("Sheet1!A"&amp;Sheet1!AE$8+A17))</f>
        <v>111</v>
      </c>
      <c r="C17" s="34">
        <f ca="1">LN(INDIRECT("Sheet1!b"&amp;Sheet1!AE$8+A17))</f>
        <v>-0.21092125765413189</v>
      </c>
      <c r="D17" s="34">
        <f t="shared" ca="1" si="3"/>
        <v>-0.21092125765413189</v>
      </c>
      <c r="E17">
        <f t="shared" ca="1" si="4"/>
        <v>-23.412259599608639</v>
      </c>
      <c r="F17">
        <f t="shared" ca="1" si="5"/>
        <v>12321</v>
      </c>
      <c r="G17">
        <f t="shared" ca="1" si="0"/>
        <v>1367631</v>
      </c>
      <c r="H17">
        <f t="shared" ca="1" si="1"/>
        <v>151807041</v>
      </c>
      <c r="I17">
        <f t="shared" ca="1" si="2"/>
        <v>-2598.760815556559</v>
      </c>
      <c r="K17" t="s">
        <v>27</v>
      </c>
    </row>
    <row r="18" spans="1:14" x14ac:dyDescent="0.25">
      <c r="A18">
        <f>IF(Sheet1!V5=0,0,Sheet1!V4)</f>
        <v>4</v>
      </c>
      <c r="B18" s="34">
        <f ca="1">IF(A18=0,"",INDIRECT("Sheet1!A"&amp;Sheet1!AE$8+A18))</f>
        <v>112</v>
      </c>
      <c r="C18" s="34">
        <f ca="1">LN(INDIRECT("Sheet1!b"&amp;Sheet1!AE$8+A18))</f>
        <v>-0.47300618686952922</v>
      </c>
      <c r="D18" s="34">
        <f t="shared" ca="1" si="3"/>
        <v>-0.47300618686952922</v>
      </c>
      <c r="E18">
        <f t="shared" ca="1" si="4"/>
        <v>-52.976692929387269</v>
      </c>
      <c r="F18">
        <f t="shared" ca="1" si="5"/>
        <v>12544</v>
      </c>
      <c r="G18">
        <f t="shared" ca="1" si="0"/>
        <v>1404928</v>
      </c>
      <c r="H18">
        <f t="shared" ca="1" si="1"/>
        <v>157351936</v>
      </c>
      <c r="I18">
        <f t="shared" ca="1" si="2"/>
        <v>-5933.3896080913746</v>
      </c>
      <c r="K18" t="s">
        <v>28</v>
      </c>
    </row>
    <row r="19" spans="1:14" x14ac:dyDescent="0.25">
      <c r="A19">
        <f>IF(Sheet1!W5=0,0,Sheet1!W4)</f>
        <v>5</v>
      </c>
      <c r="B19" s="34">
        <f ca="1">IF(A19=0,"",INDIRECT("Sheet1!A"&amp;Sheet1!AE$8+A19))</f>
        <v>113</v>
      </c>
      <c r="C19" s="34">
        <f ca="1">LN(INDIRECT("Sheet1!b"&amp;Sheet1!AE$8+A19))</f>
        <v>-0.91686119808066657</v>
      </c>
      <c r="D19" s="34">
        <f t="shared" ca="1" si="3"/>
        <v>-0.91686119808066657</v>
      </c>
      <c r="E19">
        <f t="shared" ca="1" si="4"/>
        <v>-103.60531538311533</v>
      </c>
      <c r="F19">
        <f t="shared" ca="1" si="5"/>
        <v>12769</v>
      </c>
      <c r="G19">
        <f t="shared" ca="1" si="0"/>
        <v>1442897</v>
      </c>
      <c r="H19">
        <f t="shared" ca="1" si="1"/>
        <v>163047361</v>
      </c>
      <c r="I19">
        <f t="shared" ca="1" si="2"/>
        <v>-11707.400638292031</v>
      </c>
    </row>
    <row r="20" spans="1:14" x14ac:dyDescent="0.25">
      <c r="A20">
        <f>IF(Sheet1!X5=0,0,Sheet1!X4)</f>
        <v>6</v>
      </c>
      <c r="B20" s="34">
        <f ca="1">IF(A20=0,"",INDIRECT("Sheet1!A"&amp;Sheet1!AE$8+A20))</f>
        <v>114</v>
      </c>
      <c r="C20" s="34">
        <f ca="1">LN(INDIRECT("Sheet1!b"&amp;Sheet1!AE$8+A20))</f>
        <v>-1.0925870093597163</v>
      </c>
      <c r="D20" s="34">
        <f t="shared" ca="1" si="3"/>
        <v>-1.0925870093597163</v>
      </c>
      <c r="E20">
        <f t="shared" ca="1" si="4"/>
        <v>-124.55491906700766</v>
      </c>
      <c r="F20">
        <f t="shared" ca="1" si="5"/>
        <v>12996</v>
      </c>
      <c r="G20">
        <f t="shared" ca="1" si="0"/>
        <v>1481544</v>
      </c>
      <c r="H20">
        <f t="shared" ca="1" si="1"/>
        <v>168896016</v>
      </c>
      <c r="I20">
        <f t="shared" ca="1" si="2"/>
        <v>-14199.260773638873</v>
      </c>
    </row>
    <row r="21" spans="1:14" x14ac:dyDescent="0.25">
      <c r="A21">
        <f>IF(Sheet1!Y5=0,0,Sheet1!Y4)</f>
        <v>0</v>
      </c>
      <c r="B21" s="34" t="str">
        <f ca="1">IF(A21=0,"",INDIRECT("Sheet1!A"&amp;Sheet1!AE$8+A21))</f>
        <v/>
      </c>
      <c r="C21" s="34">
        <f ca="1">LN(INDIRECT("Sheet1!b"&amp;Sheet1!AE$8+A21))</f>
        <v>-3.8159075481308314E-3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4" x14ac:dyDescent="0.25">
      <c r="A22">
        <f>IF(Sheet1!Z5=0,0,Sheet1!Z4)</f>
        <v>0</v>
      </c>
      <c r="B22" s="34" t="str">
        <f ca="1">IF(A22=0,"",INDIRECT("Sheet1!A"&amp;Sheet1!AE$8+A22))</f>
        <v/>
      </c>
      <c r="C22" s="34">
        <f ca="1">LN(INDIRECT("Sheet1!b"&amp;Sheet1!AE$8+A22))</f>
        <v>-3.8159075481308314E-3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4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4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4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4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  <c r="N26" t="s">
        <v>2</v>
      </c>
    </row>
    <row r="27" spans="1:14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4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4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4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4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4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9" x14ac:dyDescent="0.25">
      <c r="A37" t="s">
        <v>98</v>
      </c>
      <c r="B37" s="41">
        <f ca="1">SUM(B6:B35)</f>
        <v>1404</v>
      </c>
      <c r="C37" s="41">
        <f ca="1">SUM(D6:D35)</f>
        <v>-5.2098581090959213</v>
      </c>
      <c r="D37" s="41"/>
      <c r="E37" s="52">
        <f ca="1">SUM(E6:E35)</f>
        <v>-565.00782537323903</v>
      </c>
      <c r="F37" s="52">
        <f ca="1">SUM(F6:F35)</f>
        <v>151814</v>
      </c>
      <c r="G37" s="53">
        <f ca="1">SUM(G6:G35)</f>
        <v>16435224</v>
      </c>
      <c r="H37" s="54">
        <f ca="1">SUM(H6:H35)</f>
        <v>1781377286</v>
      </c>
      <c r="I37" s="54">
        <f ca="1">SUM(I6:I35)</f>
        <v>-61405.207227021587</v>
      </c>
    </row>
    <row r="38" spans="1:9" ht="26.25" customHeight="1" x14ac:dyDescent="0.25">
      <c r="A38" s="62" t="s">
        <v>30</v>
      </c>
      <c r="B38" s="41">
        <f ca="1">COUNT(B7:B22)</f>
        <v>13</v>
      </c>
      <c r="C38" s="41"/>
      <c r="D38" s="41"/>
      <c r="E38" s="41"/>
      <c r="F38" s="41"/>
    </row>
    <row r="39" spans="1:9" x14ac:dyDescent="0.25">
      <c r="F39" s="41"/>
    </row>
    <row r="40" spans="1:9" x14ac:dyDescent="0.25">
      <c r="A40" t="s">
        <v>31</v>
      </c>
      <c r="B40" s="42">
        <f ca="1">n*sumx2*sumx4+2*sumx*sumx2*sumx3-sumx2^3-sumx^2*sumx4-n*sumx3^2</f>
        <v>4736732</v>
      </c>
      <c r="C40" s="41"/>
      <c r="D40" s="41"/>
      <c r="E40" s="41"/>
      <c r="F40" s="41"/>
    </row>
    <row r="41" spans="1:9" ht="15.75" x14ac:dyDescent="0.25">
      <c r="A41" s="43" t="s">
        <v>32</v>
      </c>
      <c r="B41" s="50">
        <f ca="1">(n*sumx2*sumx2y+sumx*sumx3*sumy+sumx*sumx2*sumxy-sumx2^2*sumy-sumx^2*sumx2y-n*sumx3*sumxy)/D</f>
        <v>-2.9152805890051269E-2</v>
      </c>
      <c r="C41" s="41" t="s">
        <v>33</v>
      </c>
      <c r="D41" s="41"/>
      <c r="E41" s="41"/>
      <c r="F41" s="41"/>
    </row>
    <row r="42" spans="1:9" ht="15.75" x14ac:dyDescent="0.25">
      <c r="A42" s="43" t="s">
        <v>34</v>
      </c>
      <c r="B42" s="50">
        <f ca="1">(n*sumx4*sumxy+sumx*sumx2*sumx2y+sumx2*sumx3*sumy-sumx2^2*sumxy-sumx*sumx4*sumy-n*sumx3*sumx2y)/D</f>
        <v>6.2841316210832439</v>
      </c>
      <c r="C42" s="41" t="s">
        <v>35</v>
      </c>
      <c r="D42" s="41"/>
      <c r="E42" s="41"/>
      <c r="F42" s="41"/>
    </row>
    <row r="43" spans="1:9" ht="15.75" x14ac:dyDescent="0.25">
      <c r="A43" s="43" t="s">
        <v>77</v>
      </c>
      <c r="B43" s="51">
        <f ca="1">(sumx2*sumx4*sumy+sumx2*sumx3*sumxy+sumx*sumx3*sumx2y-sumx2^2*sumx2y-sumx*sumx4*sumxy-sumx3^2*sumy)/D</f>
        <v>-338.64050636599239</v>
      </c>
      <c r="C43" s="41" t="s">
        <v>36</v>
      </c>
      <c r="D43" s="41"/>
    </row>
    <row r="49" spans="1:2" x14ac:dyDescent="0.25">
      <c r="B49" t="s">
        <v>2</v>
      </c>
    </row>
    <row r="50" spans="1:2" x14ac:dyDescent="0.25">
      <c r="A50" s="44" t="s">
        <v>37</v>
      </c>
    </row>
    <row r="51" spans="1:2" x14ac:dyDescent="0.25">
      <c r="A51" t="s">
        <v>38</v>
      </c>
      <c r="B51" t="s">
        <v>39</v>
      </c>
    </row>
    <row r="52" spans="1:2" x14ac:dyDescent="0.25">
      <c r="A52" t="s">
        <v>40</v>
      </c>
      <c r="B52" t="s">
        <v>41</v>
      </c>
    </row>
    <row r="53" spans="1:2" x14ac:dyDescent="0.25">
      <c r="A53" t="s">
        <v>42</v>
      </c>
      <c r="B53" t="s">
        <v>43</v>
      </c>
    </row>
    <row r="54" spans="1:2" x14ac:dyDescent="0.25">
      <c r="A54" t="s">
        <v>44</v>
      </c>
      <c r="B54" t="s">
        <v>45</v>
      </c>
    </row>
    <row r="55" spans="1:2" x14ac:dyDescent="0.25">
      <c r="A55" t="s">
        <v>46</v>
      </c>
      <c r="B55" t="s">
        <v>47</v>
      </c>
    </row>
    <row r="56" spans="1:2" x14ac:dyDescent="0.25">
      <c r="A56" t="s">
        <v>48</v>
      </c>
      <c r="B56" t="s">
        <v>49</v>
      </c>
    </row>
    <row r="57" spans="1:2" x14ac:dyDescent="0.25">
      <c r="A57" t="s">
        <v>50</v>
      </c>
      <c r="B57" t="s">
        <v>51</v>
      </c>
    </row>
    <row r="58" spans="1:2" x14ac:dyDescent="0.25">
      <c r="A58" t="s">
        <v>52</v>
      </c>
      <c r="B58" t="s">
        <v>53</v>
      </c>
    </row>
    <row r="59" spans="1:2" x14ac:dyDescent="0.25">
      <c r="A59" t="s">
        <v>54</v>
      </c>
      <c r="B59" t="s">
        <v>55</v>
      </c>
    </row>
    <row r="60" spans="1:2" x14ac:dyDescent="0.25">
      <c r="A60" t="s">
        <v>56</v>
      </c>
      <c r="B60" t="s">
        <v>57</v>
      </c>
    </row>
    <row r="61" spans="1:2" x14ac:dyDescent="0.25">
      <c r="A61" t="s">
        <v>58</v>
      </c>
      <c r="B61" t="s">
        <v>59</v>
      </c>
    </row>
    <row r="62" spans="1:2" x14ac:dyDescent="0.25">
      <c r="A62" t="s">
        <v>60</v>
      </c>
      <c r="B62" t="s">
        <v>61</v>
      </c>
    </row>
    <row r="63" spans="1:2" x14ac:dyDescent="0.25">
      <c r="A63" t="s">
        <v>62</v>
      </c>
    </row>
    <row r="64" spans="1:2" x14ac:dyDescent="0.25">
      <c r="A64" t="s">
        <v>63</v>
      </c>
      <c r="B64" t="s">
        <v>64</v>
      </c>
    </row>
    <row r="65" spans="1:2" x14ac:dyDescent="0.25">
      <c r="A65" t="s">
        <v>65</v>
      </c>
      <c r="B65" s="45" t="s">
        <v>66</v>
      </c>
    </row>
    <row r="66" spans="1:2" x14ac:dyDescent="0.25">
      <c r="A66" t="s">
        <v>67</v>
      </c>
      <c r="B66" s="45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1" max="1" width="7.5703125" customWidth="1"/>
    <col min="2" max="2" width="9.42578125" customWidth="1"/>
    <col min="5" max="5" width="9.28515625" bestFit="1" customWidth="1"/>
    <col min="6" max="6" width="9.42578125" bestFit="1" customWidth="1"/>
    <col min="7" max="7" width="10.42578125" bestFit="1" customWidth="1"/>
    <col min="8" max="8" width="12.42578125" bestFit="1" customWidth="1"/>
    <col min="9" max="9" width="9.28515625" bestFit="1" customWidth="1"/>
    <col min="12" max="12" width="12" bestFit="1" customWidth="1"/>
  </cols>
  <sheetData>
    <row r="1" spans="1:13" ht="15.75" x14ac:dyDescent="0.25">
      <c r="A1" s="29" t="s">
        <v>82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IF(A6=0,"",INDIRECT("Sheet1!A"&amp;Sheet1!AE$9+A6))</f>
        <v/>
      </c>
      <c r="C6" s="34">
        <f ca="1">LN(INDIRECT("Sheet1!b"&amp;Sheet1!AE$9+A6))</f>
        <v>2.2400736113558223E-2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IF(A7=0,"",INDIRECT("Sheet1!A"&amp;Sheet1!AE$9+A7))</f>
        <v/>
      </c>
      <c r="C7" s="34">
        <f ca="1">LN(INDIRECT("Sheet1!b"&amp;Sheet1!AE$9+A7))</f>
        <v>2.2400736113558223E-2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1.0478568059539386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IF(A8=0,"",INDIRECT("Sheet1!A"&amp;Sheet1!AE$9+A8))</f>
        <v>122</v>
      </c>
      <c r="C8" s="34">
        <f ca="1">LN(INDIRECT("Sheet1!b"&amp;Sheet1!AE$9+A8))</f>
        <v>-1.0898930994777989</v>
      </c>
      <c r="D8" s="34">
        <f t="shared" ca="1" si="3"/>
        <v>-1.0898930994777989</v>
      </c>
      <c r="E8">
        <f ca="1">IF(COUNT(B8:C8)=2,B8*D8,0)</f>
        <v>-132.96695813629145</v>
      </c>
      <c r="F8">
        <f t="shared" ca="1" si="5"/>
        <v>14884</v>
      </c>
      <c r="G8">
        <f t="shared" ca="1" si="0"/>
        <v>1815848</v>
      </c>
      <c r="H8">
        <f t="shared" ca="1" si="1"/>
        <v>221533456</v>
      </c>
      <c r="I8">
        <f t="shared" ca="1" si="2"/>
        <v>-16221.968892627559</v>
      </c>
      <c r="K8" s="37" t="s">
        <v>21</v>
      </c>
      <c r="L8" s="38">
        <f ca="1">-B42/(2*B41)</f>
        <v>127.60457336177363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IF(A9=0,"",INDIRECT("Sheet1!A"&amp;Sheet1!AE$9+A9))</f>
        <v>123</v>
      </c>
      <c r="C9" s="34">
        <f ca="1">LN(INDIRECT("Sheet1!b"&amp;Sheet1!AE$9+A9))</f>
        <v>-0.49456506007733214</v>
      </c>
      <c r="D9" s="34">
        <f t="shared" ca="1" si="3"/>
        <v>-0.49456506007733214</v>
      </c>
      <c r="E9">
        <f t="shared" ca="1" si="4"/>
        <v>-60.831502389511854</v>
      </c>
      <c r="F9">
        <f t="shared" ca="1" si="5"/>
        <v>15129</v>
      </c>
      <c r="G9">
        <f t="shared" ca="1" si="0"/>
        <v>1860867</v>
      </c>
      <c r="H9">
        <f t="shared" ca="1" si="1"/>
        <v>228886641</v>
      </c>
      <c r="I9">
        <f t="shared" ca="1" si="2"/>
        <v>-7482.2747939099581</v>
      </c>
      <c r="K9" s="39" t="s">
        <v>22</v>
      </c>
      <c r="L9" s="40">
        <f ca="1">2.35703/(SQRT(2)*SQRT(-B41))</f>
        <v>9.2257474402761339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IF(A10=0,"",INDIRECT("Sheet1!A"&amp;Sheet1!AE$9+A10))</f>
        <v>124</v>
      </c>
      <c r="C10" s="34">
        <f ca="1">LN(INDIRECT("Sheet1!b"&amp;Sheet1!AE$9+A10))</f>
        <v>-0.35814639530034892</v>
      </c>
      <c r="D10" s="34">
        <f t="shared" ca="1" si="3"/>
        <v>-0.35814639530034892</v>
      </c>
      <c r="E10">
        <f ca="1">IF(COUNT(B10:C10)=2,B10*D10,0)</f>
        <v>-44.410153017243267</v>
      </c>
      <c r="F10">
        <f t="shared" ca="1" si="5"/>
        <v>15376</v>
      </c>
      <c r="G10">
        <f t="shared" ca="1" si="0"/>
        <v>1906624</v>
      </c>
      <c r="H10">
        <f t="shared" ca="1" si="1"/>
        <v>236421376</v>
      </c>
      <c r="I10">
        <f t="shared" ca="1" si="2"/>
        <v>-5506.8589741381647</v>
      </c>
    </row>
    <row r="11" spans="1:13" x14ac:dyDescent="0.25">
      <c r="A11">
        <f>IF(Sheet1!O5=0,0,Sheet1!O4)</f>
        <v>-3</v>
      </c>
      <c r="B11" s="34">
        <f ca="1">IF(A11=0,"",INDIRECT("Sheet1!A"&amp;Sheet1!AE$9+A11))</f>
        <v>125</v>
      </c>
      <c r="C11" s="34">
        <f ca="1">LN(INDIRECT("Sheet1!b"&amp;Sheet1!AE$9+A11))</f>
        <v>-0.12777892840361463</v>
      </c>
      <c r="D11" s="34">
        <f t="shared" ca="1" si="3"/>
        <v>-0.12777892840361463</v>
      </c>
      <c r="E11">
        <f t="shared" ca="1" si="4"/>
        <v>-15.972366050451829</v>
      </c>
      <c r="F11">
        <f t="shared" ca="1" si="5"/>
        <v>15625</v>
      </c>
      <c r="G11">
        <f t="shared" ca="1" si="0"/>
        <v>1953125</v>
      </c>
      <c r="H11">
        <f t="shared" ca="1" si="1"/>
        <v>244140625</v>
      </c>
      <c r="I11">
        <f t="shared" ca="1" si="2"/>
        <v>-1996.5457563064786</v>
      </c>
    </row>
    <row r="12" spans="1:13" x14ac:dyDescent="0.25">
      <c r="A12">
        <f>IF(Sheet1!P5=0,0,Sheet1!P4)</f>
        <v>-2</v>
      </c>
      <c r="B12" s="34">
        <f ca="1">IF(A12=0,"",INDIRECT("Sheet1!A"&amp;Sheet1!AE$9+A12))</f>
        <v>126</v>
      </c>
      <c r="C12" s="34">
        <f ca="1">LN(INDIRECT("Sheet1!b"&amp;Sheet1!AE$9+A12))</f>
        <v>-0.12393964008387229</v>
      </c>
      <c r="D12" s="34">
        <f t="shared" ca="1" si="3"/>
        <v>-0.12393964008387229</v>
      </c>
      <c r="E12">
        <f t="shared" ca="1" si="4"/>
        <v>-15.616394650567909</v>
      </c>
      <c r="F12">
        <f t="shared" ca="1" si="5"/>
        <v>15876</v>
      </c>
      <c r="G12">
        <f t="shared" ca="1" si="0"/>
        <v>2000376</v>
      </c>
      <c r="H12">
        <f t="shared" ca="1" si="1"/>
        <v>252047376</v>
      </c>
      <c r="I12">
        <f t="shared" ca="1" si="2"/>
        <v>-1967.6657259715564</v>
      </c>
    </row>
    <row r="13" spans="1:13" x14ac:dyDescent="0.25">
      <c r="A13">
        <f>IF(Sheet1!Q5=0,0,Sheet1!Q4)</f>
        <v>-1</v>
      </c>
      <c r="B13" s="34">
        <f ca="1">IF(A13=0,"",INDIRECT("Sheet1!A"&amp;Sheet1!AE$9+A13))</f>
        <v>127</v>
      </c>
      <c r="C13" s="34">
        <f ca="1">LN(INDIRECT("Sheet1!b"&amp;Sheet1!AE$9+A13))</f>
        <v>9.2742717205012738E-3</v>
      </c>
      <c r="D13" s="34">
        <f t="shared" ca="1" si="3"/>
        <v>9.2742717205012738E-3</v>
      </c>
      <c r="E13">
        <f t="shared" ca="1" si="4"/>
        <v>1.1778325085036618</v>
      </c>
      <c r="F13">
        <f t="shared" ca="1" si="5"/>
        <v>16129</v>
      </c>
      <c r="G13">
        <f t="shared" ca="1" si="0"/>
        <v>2048383</v>
      </c>
      <c r="H13">
        <f t="shared" ca="1" si="1"/>
        <v>260144641</v>
      </c>
      <c r="I13">
        <f t="shared" ca="1" si="2"/>
        <v>149.58472857996506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INDIRECT("Sheet1!A"&amp;Sheet1!AE$9+A14)</f>
        <v>128</v>
      </c>
      <c r="C14" s="34">
        <f ca="1">LN(INDIRECT("Sheet1!b"&amp;Sheet1!AE$9+A14))</f>
        <v>2.2400736113558223E-2</v>
      </c>
      <c r="D14" s="34">
        <f t="shared" ca="1" si="3"/>
        <v>2.2400736113558223E-2</v>
      </c>
      <c r="E14">
        <f t="shared" ca="1" si="4"/>
        <v>2.8672942225354525</v>
      </c>
      <c r="F14">
        <f t="shared" ca="1" si="5"/>
        <v>16384</v>
      </c>
      <c r="G14">
        <f t="shared" ca="1" si="0"/>
        <v>2097152</v>
      </c>
      <c r="H14">
        <f t="shared" ca="1" si="1"/>
        <v>268435456</v>
      </c>
      <c r="I14">
        <f t="shared" ca="1" si="2"/>
        <v>367.01366048453792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IF(A15=0,"",INDIRECT("Sheet1!A"&amp;Sheet1!AE$9+A15))</f>
        <v>129</v>
      </c>
      <c r="C15" s="34">
        <f ca="1">LN(INDIRECT("Sheet1!b"&amp;Sheet1!AE$9+A15))</f>
        <v>-0.10243009498878895</v>
      </c>
      <c r="D15" s="34">
        <f t="shared" ca="1" si="3"/>
        <v>-0.10243009498878895</v>
      </c>
      <c r="E15">
        <f t="shared" ca="1" si="4"/>
        <v>-13.213482253553774</v>
      </c>
      <c r="F15">
        <f t="shared" ca="1" si="5"/>
        <v>16641</v>
      </c>
      <c r="G15">
        <f t="shared" ca="1" si="0"/>
        <v>2146689</v>
      </c>
      <c r="H15">
        <f t="shared" ca="1" si="1"/>
        <v>276922881</v>
      </c>
      <c r="I15">
        <f t="shared" ca="1" si="2"/>
        <v>-1704.5392107084369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IF(A16=0,"",INDIRECT("Sheet1!A"&amp;Sheet1!AE$9+A16))</f>
        <v>130</v>
      </c>
      <c r="C16" s="34">
        <f ca="1">LN(INDIRECT("Sheet1!b"&amp;Sheet1!AE$9+A16))</f>
        <v>-8.5547257224214676E-2</v>
      </c>
      <c r="D16" s="34">
        <f t="shared" ca="1" si="3"/>
        <v>-8.5547257224214676E-2</v>
      </c>
      <c r="E16">
        <f t="shared" ca="1" si="4"/>
        <v>-11.121143439147907</v>
      </c>
      <c r="F16">
        <f t="shared" ca="1" si="5"/>
        <v>16900</v>
      </c>
      <c r="G16">
        <f t="shared" ca="1" si="0"/>
        <v>2197000</v>
      </c>
      <c r="H16">
        <f t="shared" ca="1" si="1"/>
        <v>285610000</v>
      </c>
      <c r="I16">
        <f t="shared" ca="1" si="2"/>
        <v>-1445.7486470892279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IF(A17=0,"",INDIRECT("Sheet1!A"&amp;Sheet1!AE$9+A17))</f>
        <v>131</v>
      </c>
      <c r="C17" s="34">
        <f ca="1">LN(INDIRECT("Sheet1!b"&amp;Sheet1!AE$9+A17))</f>
        <v>-0.22338665378425429</v>
      </c>
      <c r="D17" s="34">
        <f t="shared" ca="1" si="3"/>
        <v>-0.22338665378425429</v>
      </c>
      <c r="E17">
        <f t="shared" ca="1" si="4"/>
        <v>-29.263651645737312</v>
      </c>
      <c r="F17">
        <f t="shared" ca="1" si="5"/>
        <v>17161</v>
      </c>
      <c r="G17">
        <f t="shared" ca="1" si="0"/>
        <v>2248091</v>
      </c>
      <c r="H17">
        <f t="shared" ca="1" si="1"/>
        <v>294499921</v>
      </c>
      <c r="I17">
        <f t="shared" ca="1" si="2"/>
        <v>-3833.538365591588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IF(A18=0,"",INDIRECT("Sheet1!A"&amp;Sheet1!AE$9+A18))</f>
        <v>132</v>
      </c>
      <c r="C18" s="34">
        <f ca="1">LN(INDIRECT("Sheet1!b"&amp;Sheet1!AE$9+A18))</f>
        <v>-0.59921982205087987</v>
      </c>
      <c r="D18" s="34">
        <f t="shared" ca="1" si="3"/>
        <v>-0.59921982205087987</v>
      </c>
      <c r="E18">
        <f t="shared" ca="1" si="4"/>
        <v>-79.097016510716145</v>
      </c>
      <c r="F18">
        <f t="shared" ca="1" si="5"/>
        <v>17424</v>
      </c>
      <c r="G18">
        <f t="shared" ca="1" si="0"/>
        <v>2299968</v>
      </c>
      <c r="H18">
        <f t="shared" ca="1" si="1"/>
        <v>303595776</v>
      </c>
      <c r="I18">
        <f t="shared" ca="1" si="2"/>
        <v>-10440.806179414531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IF(A19=0,"",INDIRECT("Sheet1!A"&amp;Sheet1!AE$9+A19))</f>
        <v>133</v>
      </c>
      <c r="C19" s="34">
        <f ca="1">LN(INDIRECT("Sheet1!b"&amp;Sheet1!AE$9+A19))</f>
        <v>-0.92733659528675605</v>
      </c>
      <c r="D19" s="34">
        <f t="shared" ca="1" si="3"/>
        <v>-0.92733659528675605</v>
      </c>
      <c r="E19">
        <f t="shared" ca="1" si="4"/>
        <v>-123.33576717313855</v>
      </c>
      <c r="F19">
        <f t="shared" ca="1" si="5"/>
        <v>17689</v>
      </c>
      <c r="G19">
        <f t="shared" ca="1" si="0"/>
        <v>2352637</v>
      </c>
      <c r="H19">
        <f t="shared" ca="1" si="1"/>
        <v>312900721</v>
      </c>
      <c r="I19">
        <f t="shared" ca="1" si="2"/>
        <v>-16403.657034027427</v>
      </c>
    </row>
    <row r="20" spans="1:11" x14ac:dyDescent="0.25">
      <c r="A20">
        <f>IF(Sheet1!X5=0,0,Sheet1!X4)</f>
        <v>6</v>
      </c>
      <c r="B20" s="34">
        <f ca="1">IF(A20=0,"",INDIRECT("Sheet1!A"&amp;Sheet1!AE$9+A20))</f>
        <v>134</v>
      </c>
      <c r="C20" s="34">
        <f ca="1">LN(INDIRECT("Sheet1!b"&amp;Sheet1!AE$9+A20))</f>
        <v>-1.2978232813894317</v>
      </c>
      <c r="D20" s="34">
        <f t="shared" ca="1" si="3"/>
        <v>-1.2978232813894317</v>
      </c>
      <c r="E20">
        <f t="shared" ca="1" si="4"/>
        <v>-173.90831970618385</v>
      </c>
      <c r="F20">
        <f t="shared" ca="1" si="5"/>
        <v>17956</v>
      </c>
      <c r="G20">
        <f t="shared" ca="1" si="0"/>
        <v>2406104</v>
      </c>
      <c r="H20">
        <f t="shared" ca="1" si="1"/>
        <v>322417936</v>
      </c>
      <c r="I20">
        <f t="shared" ca="1" si="2"/>
        <v>-23303.714840628636</v>
      </c>
    </row>
    <row r="21" spans="1:11" x14ac:dyDescent="0.25">
      <c r="A21">
        <f>IF(Sheet1!Y5=0,0,Sheet1!Y4)</f>
        <v>0</v>
      </c>
      <c r="B21" s="34" t="str">
        <f ca="1">IF(A21=0,"",INDIRECT("Sheet1!A"&amp;Sheet1!AE$9+A21))</f>
        <v/>
      </c>
      <c r="C21" s="34">
        <f ca="1">LN(INDIRECT("Sheet1!b"&amp;Sheet1!AE$9+A21))</f>
        <v>2.2400736113558223E-2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IF(A22=0,"",INDIRECT("Sheet1!A"&amp;Sheet1!AE$8+A22))</f>
        <v/>
      </c>
      <c r="C22" s="34">
        <f ca="1">LN(INDIRECT("Sheet1!b"&amp;Sheet1!AE$8+A22))</f>
        <v>-3.8159075481308314E-3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1664</v>
      </c>
      <c r="C37" s="41">
        <f ca="1">SUM(D6:D35)</f>
        <v>-5.3983918202332335</v>
      </c>
      <c r="D37" s="41"/>
      <c r="E37" s="52">
        <f ca="1">SUM(E6:E35)</f>
        <v>-695.69162824150476</v>
      </c>
      <c r="F37" s="52">
        <f ca="1">SUM(F6:F35)</f>
        <v>213174</v>
      </c>
      <c r="G37" s="53">
        <f ca="1">SUM(G6:G35)</f>
        <v>27332864</v>
      </c>
      <c r="H37" s="54">
        <f ca="1">SUM(H6:H35)</f>
        <v>3507556806</v>
      </c>
      <c r="I37" s="54">
        <f ca="1">SUM(I6:I35)</f>
        <v>-89790.720031349047</v>
      </c>
    </row>
    <row r="38" spans="1:11" ht="51.7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4736732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-3.2636013339275322E-2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8.3290091167747615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-531.36308049515992</v>
      </c>
      <c r="C43" s="41" t="s">
        <v>36</v>
      </c>
      <c r="D43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1" max="1" width="7.85546875" customWidth="1"/>
    <col min="2" max="2" width="7.7109375" customWidth="1"/>
    <col min="3" max="3" width="12.42578125" bestFit="1" customWidth="1"/>
  </cols>
  <sheetData>
    <row r="1" spans="1:13" ht="15.75" x14ac:dyDescent="0.25">
      <c r="A1" s="29" t="s">
        <v>83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IF(A6=0,"",INDIRECT("Sheet1!A"&amp;Sheet1!AE$10+A6))</f>
        <v/>
      </c>
      <c r="C6" s="34">
        <f ca="1">LN(INDIRECT("Sheet1!b"&amp;Sheet1!AE$10+A6))</f>
        <v>-0.10457334187549562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IF(A7=0,"",INDIRECT("Sheet1!A"&amp;Sheet1!AE$10+A7))</f>
        <v/>
      </c>
      <c r="C7" s="34">
        <f ca="1">LN(INDIRECT("Sheet1!b"&amp;Sheet1!AE$10+A7))</f>
        <v>-0.10457334187549562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1.0410298783754579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IF(A8=0,"",INDIRECT("Sheet1!A"&amp;Sheet1!AE$10+A8))</f>
        <v>142</v>
      </c>
      <c r="C8" s="34">
        <f ca="1">LN(INDIRECT("Sheet1!b"&amp;Sheet1!AE$10+A8))</f>
        <v>-0.71094817018008161</v>
      </c>
      <c r="D8" s="34">
        <f t="shared" ca="1" si="3"/>
        <v>-0.71094817018008161</v>
      </c>
      <c r="E8">
        <f ca="1">IF(COUNT(B8:C8)=2,B8*D8,0)</f>
        <v>-100.95464016557159</v>
      </c>
      <c r="F8">
        <f t="shared" ca="1" si="5"/>
        <v>20164</v>
      </c>
      <c r="G8">
        <f t="shared" ca="1" si="0"/>
        <v>2863288</v>
      </c>
      <c r="H8">
        <f t="shared" ca="1" si="1"/>
        <v>406586896</v>
      </c>
      <c r="I8">
        <f t="shared" ca="1" si="2"/>
        <v>-14335.558903511166</v>
      </c>
      <c r="K8" s="37" t="s">
        <v>21</v>
      </c>
      <c r="L8" s="38">
        <f ca="1">-B42/(2*B41)</f>
        <v>147.0426811075086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IF(A9=0,"",INDIRECT("Sheet1!A"&amp;Sheet1!AE$10+A9))</f>
        <v>143</v>
      </c>
      <c r="C9" s="34">
        <f ca="1">LN(INDIRECT("Sheet1!b"&amp;Sheet1!AE$10+A9))</f>
        <v>-0.50143512653278854</v>
      </c>
      <c r="D9" s="34">
        <f t="shared" ca="1" si="3"/>
        <v>-0.50143512653278854</v>
      </c>
      <c r="E9">
        <f t="shared" ca="1" si="4"/>
        <v>-71.705223094188767</v>
      </c>
      <c r="F9">
        <f t="shared" ca="1" si="5"/>
        <v>20449</v>
      </c>
      <c r="G9">
        <f t="shared" ca="1" si="0"/>
        <v>2924207</v>
      </c>
      <c r="H9">
        <f t="shared" ca="1" si="1"/>
        <v>418161601</v>
      </c>
      <c r="I9">
        <f t="shared" ca="1" si="2"/>
        <v>-10253.846902468993</v>
      </c>
      <c r="K9" s="39" t="s">
        <v>22</v>
      </c>
      <c r="L9" s="40">
        <f ca="1">2.35703/(SQRT(2)*SQRT(-B41))</f>
        <v>9.1844123363669077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IF(A10=0,"",INDIRECT("Sheet1!A"&amp;Sheet1!AE$10+A10))</f>
        <v>144</v>
      </c>
      <c r="C10" s="34">
        <f ca="1">LN(INDIRECT("Sheet1!b"&amp;Sheet1!AE$10+A10))</f>
        <v>-0.31294123280988229</v>
      </c>
      <c r="D10" s="34">
        <f t="shared" ca="1" si="3"/>
        <v>-0.31294123280988229</v>
      </c>
      <c r="E10">
        <f ca="1">IF(COUNT(B10:C10)=2,B10*D10,0)</f>
        <v>-45.063537524623051</v>
      </c>
      <c r="F10">
        <f t="shared" ca="1" si="5"/>
        <v>20736</v>
      </c>
      <c r="G10">
        <f t="shared" ca="1" si="0"/>
        <v>2985984</v>
      </c>
      <c r="H10">
        <f t="shared" ca="1" si="1"/>
        <v>429981696</v>
      </c>
      <c r="I10">
        <f t="shared" ca="1" si="2"/>
        <v>-6489.149403545719</v>
      </c>
    </row>
    <row r="11" spans="1:13" x14ac:dyDescent="0.25">
      <c r="A11">
        <f>IF(Sheet1!O5=0,0,Sheet1!O4)</f>
        <v>-3</v>
      </c>
      <c r="B11" s="34">
        <f ca="1">IF(A11=0,"",INDIRECT("Sheet1!A"&amp;Sheet1!AE$10+A11))</f>
        <v>145</v>
      </c>
      <c r="C11" s="34">
        <f ca="1">LN(INDIRECT("Sheet1!b"&amp;Sheet1!AE$10+A11))</f>
        <v>-0.115145444727268</v>
      </c>
      <c r="D11" s="34">
        <f t="shared" ca="1" si="3"/>
        <v>-0.115145444727268</v>
      </c>
      <c r="E11">
        <f t="shared" ca="1" si="4"/>
        <v>-16.696089485453861</v>
      </c>
      <c r="F11">
        <f t="shared" ca="1" si="5"/>
        <v>21025</v>
      </c>
      <c r="G11">
        <f t="shared" ca="1" si="0"/>
        <v>3048625</v>
      </c>
      <c r="H11">
        <f t="shared" ca="1" si="1"/>
        <v>442050625</v>
      </c>
      <c r="I11">
        <f t="shared" ca="1" si="2"/>
        <v>-2420.9329753908096</v>
      </c>
    </row>
    <row r="12" spans="1:13" x14ac:dyDescent="0.25">
      <c r="A12">
        <f>IF(Sheet1!P5=0,0,Sheet1!P4)</f>
        <v>-2</v>
      </c>
      <c r="B12" s="34">
        <f ca="1">IF(A12=0,"",INDIRECT("Sheet1!A"&amp;Sheet1!AE$10+A12))</f>
        <v>146</v>
      </c>
      <c r="C12" s="34">
        <f ca="1">LN(INDIRECT("Sheet1!b"&amp;Sheet1!AE$10+A12))</f>
        <v>2.4999631688017169E-2</v>
      </c>
      <c r="D12" s="34">
        <f t="shared" ca="1" si="3"/>
        <v>2.4999631688017169E-2</v>
      </c>
      <c r="E12">
        <f t="shared" ca="1" si="4"/>
        <v>3.6499462264505067</v>
      </c>
      <c r="F12">
        <f t="shared" ca="1" si="5"/>
        <v>21316</v>
      </c>
      <c r="G12">
        <f t="shared" ca="1" si="0"/>
        <v>3112136</v>
      </c>
      <c r="H12">
        <f t="shared" ca="1" si="1"/>
        <v>454371856</v>
      </c>
      <c r="I12">
        <f t="shared" ca="1" si="2"/>
        <v>532.89214906177392</v>
      </c>
    </row>
    <row r="13" spans="1:13" x14ac:dyDescent="0.25">
      <c r="A13">
        <f>IF(Sheet1!Q5=0,0,Sheet1!Q4)</f>
        <v>-1</v>
      </c>
      <c r="B13" s="34">
        <f ca="1">IF(A13=0,"",INDIRECT("Sheet1!A"&amp;Sheet1!AE$10+A13))</f>
        <v>147</v>
      </c>
      <c r="C13" s="34">
        <f ca="1">LN(INDIRECT("Sheet1!b"&amp;Sheet1!AE$10+A13))</f>
        <v>-3.9859618814465168E-2</v>
      </c>
      <c r="D13" s="34">
        <f t="shared" ca="1" si="3"/>
        <v>-3.9859618814465168E-2</v>
      </c>
      <c r="E13">
        <f t="shared" ca="1" si="4"/>
        <v>-5.8593639657263799</v>
      </c>
      <c r="F13">
        <f t="shared" ca="1" si="5"/>
        <v>21609</v>
      </c>
      <c r="G13">
        <f t="shared" ca="1" si="0"/>
        <v>3176523</v>
      </c>
      <c r="H13">
        <f t="shared" ca="1" si="1"/>
        <v>466948881</v>
      </c>
      <c r="I13">
        <f t="shared" ca="1" si="2"/>
        <v>-861.32650296177781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INDIRECT("Sheet1!A"&amp;Sheet1!AE$10+A14)</f>
        <v>148</v>
      </c>
      <c r="C14" s="34">
        <f ca="1">LN(INDIRECT("Sheet1!b"&amp;Sheet1!AE$10+A14))</f>
        <v>-0.10457334187549562</v>
      </c>
      <c r="D14" s="34">
        <f t="shared" ca="1" si="3"/>
        <v>-0.10457334187549562</v>
      </c>
      <c r="E14">
        <f t="shared" ca="1" si="4"/>
        <v>-15.476854597573352</v>
      </c>
      <c r="F14">
        <f t="shared" ca="1" si="5"/>
        <v>21904</v>
      </c>
      <c r="G14">
        <f t="shared" ca="1" si="0"/>
        <v>3241792</v>
      </c>
      <c r="H14">
        <f t="shared" ca="1" si="1"/>
        <v>479785216</v>
      </c>
      <c r="I14">
        <f t="shared" ca="1" si="2"/>
        <v>-2290.574480440856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IF(A15=0,"",INDIRECT("Sheet1!A"&amp;Sheet1!AE$10+A15))</f>
        <v>149</v>
      </c>
      <c r="C15" s="34">
        <f ca="1">LN(INDIRECT("Sheet1!b"&amp;Sheet1!AE$10+A15))</f>
        <v>-0.19392378315389253</v>
      </c>
      <c r="D15" s="34">
        <f t="shared" ca="1" si="3"/>
        <v>-0.19392378315389253</v>
      </c>
      <c r="E15">
        <f t="shared" ca="1" si="4"/>
        <v>-28.894643689929985</v>
      </c>
      <c r="F15">
        <f t="shared" ca="1" si="5"/>
        <v>22201</v>
      </c>
      <c r="G15">
        <f t="shared" ca="1" si="0"/>
        <v>3307949</v>
      </c>
      <c r="H15">
        <f t="shared" ca="1" si="1"/>
        <v>492884401</v>
      </c>
      <c r="I15">
        <f t="shared" ca="1" si="2"/>
        <v>-4305.3019097995684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IF(A16=0,"",INDIRECT("Sheet1!A"&amp;Sheet1!AE$10+A16))</f>
        <v>150</v>
      </c>
      <c r="C16" s="34">
        <f ca="1">LN(INDIRECT("Sheet1!b"&amp;Sheet1!AE$10+A16))</f>
        <v>-0.13249833481714979</v>
      </c>
      <c r="D16" s="34">
        <f t="shared" ca="1" si="3"/>
        <v>-0.13249833481714979</v>
      </c>
      <c r="E16">
        <f t="shared" ca="1" si="4"/>
        <v>-19.874750222572469</v>
      </c>
      <c r="F16">
        <f t="shared" ca="1" si="5"/>
        <v>22500</v>
      </c>
      <c r="G16">
        <f t="shared" ca="1" si="0"/>
        <v>3375000</v>
      </c>
      <c r="H16">
        <f t="shared" ca="1" si="1"/>
        <v>506250000</v>
      </c>
      <c r="I16">
        <f t="shared" ca="1" si="2"/>
        <v>-2981.2125333858703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IF(A17=0,"",INDIRECT("Sheet1!A"&amp;Sheet1!AE$10+A17))</f>
        <v>151</v>
      </c>
      <c r="C17" s="34">
        <f ca="1">LN(INDIRECT("Sheet1!b"&amp;Sheet1!AE$10+A17))</f>
        <v>-0.32592527843348118</v>
      </c>
      <c r="D17" s="34">
        <f t="shared" ca="1" si="3"/>
        <v>-0.32592527843348118</v>
      </c>
      <c r="E17">
        <f t="shared" ca="1" si="4"/>
        <v>-49.214717043455657</v>
      </c>
      <c r="F17">
        <f t="shared" ca="1" si="5"/>
        <v>22801</v>
      </c>
      <c r="G17">
        <f t="shared" ca="1" si="0"/>
        <v>3442951</v>
      </c>
      <c r="H17">
        <f t="shared" ca="1" si="1"/>
        <v>519885601</v>
      </c>
      <c r="I17">
        <f t="shared" ca="1" si="2"/>
        <v>-7431.4222735618041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IF(A18=0,"",INDIRECT("Sheet1!A"&amp;Sheet1!AE$10+A18))</f>
        <v>152</v>
      </c>
      <c r="C18" s="34">
        <f ca="1">LN(INDIRECT("Sheet1!b"&amp;Sheet1!AE$10+A18))</f>
        <v>-0.68843432178297204</v>
      </c>
      <c r="D18" s="34">
        <f t="shared" ca="1" si="3"/>
        <v>-0.68843432178297204</v>
      </c>
      <c r="E18">
        <f t="shared" ca="1" si="4"/>
        <v>-104.64201691101175</v>
      </c>
      <c r="F18">
        <f t="shared" ca="1" si="5"/>
        <v>23104</v>
      </c>
      <c r="G18">
        <f t="shared" ca="1" si="0"/>
        <v>3511808</v>
      </c>
      <c r="H18">
        <f t="shared" ca="1" si="1"/>
        <v>533794816</v>
      </c>
      <c r="I18">
        <f t="shared" ca="1" si="2"/>
        <v>-15905.586570473786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IF(A19=0,"",INDIRECT("Sheet1!A"&amp;Sheet1!AE$10+A19))</f>
        <v>153</v>
      </c>
      <c r="C19" s="34">
        <f ca="1">LN(INDIRECT("Sheet1!b"&amp;Sheet1!AE$10+A19))</f>
        <v>-0.92898384379464327</v>
      </c>
      <c r="D19" s="34">
        <f t="shared" ca="1" si="3"/>
        <v>-0.92898384379464327</v>
      </c>
      <c r="E19">
        <f t="shared" ca="1" si="4"/>
        <v>-142.13452810058041</v>
      </c>
      <c r="F19">
        <f t="shared" ca="1" si="5"/>
        <v>23409</v>
      </c>
      <c r="G19">
        <f t="shared" ca="1" si="0"/>
        <v>3581577</v>
      </c>
      <c r="H19">
        <f t="shared" ca="1" si="1"/>
        <v>547981281</v>
      </c>
      <c r="I19">
        <f t="shared" ca="1" si="2"/>
        <v>-21746.582799388805</v>
      </c>
    </row>
    <row r="20" spans="1:11" x14ac:dyDescent="0.25">
      <c r="A20">
        <f>IF(Sheet1!X5=0,0,Sheet1!X4)</f>
        <v>6</v>
      </c>
      <c r="B20" s="34">
        <f ca="1">IF(A20=0,"",INDIRECT("Sheet1!A"&amp;Sheet1!AE$10+A20))</f>
        <v>154</v>
      </c>
      <c r="C20" s="34">
        <f ca="1">LN(INDIRECT("Sheet1!b"&amp;Sheet1!AE$10+A20))</f>
        <v>-1.8332731331749972</v>
      </c>
      <c r="D20" s="34">
        <f t="shared" ca="1" si="3"/>
        <v>-1.8332731331749972</v>
      </c>
      <c r="E20">
        <f t="shared" ca="1" si="4"/>
        <v>-282.32406250894957</v>
      </c>
      <c r="F20">
        <f t="shared" ca="1" si="5"/>
        <v>23716</v>
      </c>
      <c r="G20">
        <f t="shared" ca="1" si="0"/>
        <v>3652264</v>
      </c>
      <c r="H20">
        <f t="shared" ca="1" si="1"/>
        <v>562448656</v>
      </c>
      <c r="I20">
        <f t="shared" ca="1" si="2"/>
        <v>-43477.905626378233</v>
      </c>
    </row>
    <row r="21" spans="1:11" x14ac:dyDescent="0.25">
      <c r="A21">
        <f>IF(Sheet1!Y5=0,0,Sheet1!Y4)</f>
        <v>0</v>
      </c>
      <c r="B21" s="34" t="str">
        <f ca="1">IF(A21=0,"",INDIRECT("Sheet1!A"&amp;Sheet1!AE$10+A21))</f>
        <v/>
      </c>
      <c r="C21" s="34">
        <f ca="1">LN(INDIRECT("Sheet1!b"&amp;Sheet1!AE$10+A21))</f>
        <v>-0.10457334187549562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IF(A22=0,"",INDIRECT("Sheet1!A"&amp;Sheet1!AE$10+A22))</f>
        <v/>
      </c>
      <c r="C22" s="34">
        <f ca="1">LN(INDIRECT("Sheet1!b"&amp;Sheet1!AE$10+A22))</f>
        <v>-0.10457334187549562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1924</v>
      </c>
      <c r="C37" s="41">
        <f ca="1">SUM(D6:D35)</f>
        <v>-5.8629419984091005</v>
      </c>
      <c r="D37" s="41"/>
      <c r="E37" s="52">
        <f ca="1">SUM(E6:E35)</f>
        <v>-879.19048108318634</v>
      </c>
      <c r="F37" s="52">
        <f ca="1">SUM(F6:F35)</f>
        <v>284934</v>
      </c>
      <c r="G37" s="53">
        <f ca="1">SUM(G6:G35)</f>
        <v>42224104</v>
      </c>
      <c r="H37" s="54">
        <f ca="1">SUM(H6:H35)</f>
        <v>6261131526</v>
      </c>
      <c r="I37" s="54">
        <f ca="1">SUM(I6:I35)</f>
        <v>-131966.50873224562</v>
      </c>
    </row>
    <row r="38" spans="1:11" ht="51.7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4736728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-3.2930435805894782E-2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9.6843591418749391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-711.9668560238207</v>
      </c>
      <c r="C43" s="41" t="s">
        <v>36</v>
      </c>
      <c r="D43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3" max="3" width="12.42578125" bestFit="1" customWidth="1"/>
    <col min="12" max="12" width="10.7109375" customWidth="1"/>
  </cols>
  <sheetData>
    <row r="1" spans="1:13" ht="15.75" x14ac:dyDescent="0.25">
      <c r="A1" s="29" t="s">
        <v>84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IF(A6=0,"",INDIRECT("Sheet1!A"&amp;Sheet1!AE$11+A6))</f>
        <v/>
      </c>
      <c r="C6" s="34">
        <f ca="1">LN(INDIRECT("Sheet1!b"&amp;Sheet1!AE$11+A6))</f>
        <v>3.9461823847378966E-2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IF(A7=0,"",INDIRECT("Sheet1!A"&amp;Sheet1!AE$11+A7))</f>
        <v/>
      </c>
      <c r="C7" s="34">
        <f ca="1">LN(INDIRECT("Sheet1!b"&amp;Sheet1!AE$11+A7))</f>
        <v>3.9461823847378966E-2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0.98677364707507143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IF(A8=0,"",INDIRECT("Sheet1!A"&amp;Sheet1!AE$11+A8))</f>
        <v>162</v>
      </c>
      <c r="C8" s="34">
        <f ca="1">LN(INDIRECT("Sheet1!b"&amp;Sheet1!AE$11+A8))</f>
        <v>-0.83271008687609194</v>
      </c>
      <c r="D8" s="34">
        <f t="shared" ca="1" si="3"/>
        <v>-0.83271008687609194</v>
      </c>
      <c r="E8">
        <f ca="1">IF(COUNT(B8:C8)=2,B8*D8,0)</f>
        <v>-134.89903407392688</v>
      </c>
      <c r="F8">
        <f t="shared" ca="1" si="5"/>
        <v>26244</v>
      </c>
      <c r="G8">
        <f t="shared" ca="1" si="0"/>
        <v>4251528</v>
      </c>
      <c r="H8">
        <f t="shared" ca="1" si="1"/>
        <v>688747536</v>
      </c>
      <c r="I8">
        <f t="shared" ca="1" si="2"/>
        <v>-21853.643519976158</v>
      </c>
      <c r="K8" s="37" t="s">
        <v>21</v>
      </c>
      <c r="L8" s="38">
        <f ca="1">-B42/(2*B41)</f>
        <v>167.15391999441096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IF(A9=0,"",INDIRECT("Sheet1!A"&amp;Sheet1!AE$11+A9))</f>
        <v>163</v>
      </c>
      <c r="C9" s="34">
        <f ca="1">LN(INDIRECT("Sheet1!b"&amp;Sheet1!AE$11+A9))</f>
        <v>-0.53222962185876843</v>
      </c>
      <c r="D9" s="34">
        <f t="shared" ca="1" si="3"/>
        <v>-0.53222962185876843</v>
      </c>
      <c r="E9">
        <f t="shared" ca="1" si="4"/>
        <v>-86.75342836297925</v>
      </c>
      <c r="F9">
        <f t="shared" ca="1" si="5"/>
        <v>26569</v>
      </c>
      <c r="G9">
        <f t="shared" ca="1" si="0"/>
        <v>4330747</v>
      </c>
      <c r="H9">
        <f t="shared" ca="1" si="1"/>
        <v>705911761</v>
      </c>
      <c r="I9">
        <f t="shared" ca="1" si="2"/>
        <v>-14140.808823165618</v>
      </c>
      <c r="K9" s="39" t="s">
        <v>22</v>
      </c>
      <c r="L9" s="40">
        <f ca="1">2.35703/(SQRT(2)*SQRT(-B41))</f>
        <v>9.6149600118035039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IF(A10=0,"",INDIRECT("Sheet1!A"&amp;Sheet1!AE$11+A10))</f>
        <v>164</v>
      </c>
      <c r="C10" s="34">
        <f ca="1">LN(INDIRECT("Sheet1!b"&amp;Sheet1!AE$11+A10))</f>
        <v>-0.34118625700476563</v>
      </c>
      <c r="D10" s="34">
        <f t="shared" ca="1" si="3"/>
        <v>-0.34118625700476563</v>
      </c>
      <c r="E10">
        <f ca="1">IF(COUNT(B10:C10)=2,B10*D10,0)</f>
        <v>-55.95454614878156</v>
      </c>
      <c r="F10">
        <f t="shared" ca="1" si="5"/>
        <v>26896</v>
      </c>
      <c r="G10">
        <f t="shared" ca="1" si="0"/>
        <v>4410944</v>
      </c>
      <c r="H10">
        <f t="shared" ca="1" si="1"/>
        <v>723394816</v>
      </c>
      <c r="I10">
        <f t="shared" ca="1" si="2"/>
        <v>-9176.5455684001754</v>
      </c>
    </row>
    <row r="11" spans="1:13" x14ac:dyDescent="0.25">
      <c r="A11">
        <f>IF(Sheet1!O5=0,0,Sheet1!O4)</f>
        <v>-3</v>
      </c>
      <c r="B11" s="34">
        <f ca="1">IF(A11=0,"",INDIRECT("Sheet1!A"&amp;Sheet1!AE$11+A11))</f>
        <v>165</v>
      </c>
      <c r="C11" s="34">
        <f ca="1">LN(INDIRECT("Sheet1!b"&amp;Sheet1!AE$11+A11))</f>
        <v>-7.8316663301196174E-2</v>
      </c>
      <c r="D11" s="34">
        <f t="shared" ca="1" si="3"/>
        <v>-7.8316663301196174E-2</v>
      </c>
      <c r="E11">
        <f t="shared" ca="1" si="4"/>
        <v>-12.922249444697369</v>
      </c>
      <c r="F11">
        <f t="shared" ca="1" si="5"/>
        <v>27225</v>
      </c>
      <c r="G11">
        <f t="shared" ca="1" si="0"/>
        <v>4492125</v>
      </c>
      <c r="H11">
        <f t="shared" ca="1" si="1"/>
        <v>741200625</v>
      </c>
      <c r="I11">
        <f t="shared" ca="1" si="2"/>
        <v>-2132.1711583750657</v>
      </c>
    </row>
    <row r="12" spans="1:13" x14ac:dyDescent="0.25">
      <c r="A12">
        <f>IF(Sheet1!P5=0,0,Sheet1!P4)</f>
        <v>-2</v>
      </c>
      <c r="B12" s="34">
        <f ca="1">IF(A12=0,"",INDIRECT("Sheet1!A"&amp;Sheet1!AE$11+A12))</f>
        <v>166</v>
      </c>
      <c r="C12" s="34">
        <f ca="1">LN(INDIRECT("Sheet1!b"&amp;Sheet1!AE$11+A12))</f>
        <v>-7.6743033015903267E-2</v>
      </c>
      <c r="D12" s="34">
        <f t="shared" ca="1" si="3"/>
        <v>-7.6743033015903267E-2</v>
      </c>
      <c r="E12">
        <f t="shared" ca="1" si="4"/>
        <v>-12.739343480639942</v>
      </c>
      <c r="F12">
        <f t="shared" ca="1" si="5"/>
        <v>27556</v>
      </c>
      <c r="G12">
        <f t="shared" ca="1" si="0"/>
        <v>4574296</v>
      </c>
      <c r="H12">
        <f t="shared" ca="1" si="1"/>
        <v>759333136</v>
      </c>
      <c r="I12">
        <f t="shared" ca="1" si="2"/>
        <v>-2114.7310177862305</v>
      </c>
    </row>
    <row r="13" spans="1:13" x14ac:dyDescent="0.25">
      <c r="A13">
        <f>IF(Sheet1!Q5=0,0,Sheet1!Q4)</f>
        <v>-1</v>
      </c>
      <c r="B13" s="34">
        <f ca="1">IF(A13=0,"",INDIRECT("Sheet1!A"&amp;Sheet1!AE$11+A13))</f>
        <v>167</v>
      </c>
      <c r="C13" s="34">
        <f ca="1">LN(INDIRECT("Sheet1!b"&amp;Sheet1!AE$11+A13))</f>
        <v>9.1079091001223314E-3</v>
      </c>
      <c r="D13" s="34">
        <f t="shared" ca="1" si="3"/>
        <v>9.1079091001223314E-3</v>
      </c>
      <c r="E13">
        <f t="shared" ca="1" si="4"/>
        <v>1.5210208197204294</v>
      </c>
      <c r="F13">
        <f t="shared" ca="1" si="5"/>
        <v>27889</v>
      </c>
      <c r="G13">
        <f t="shared" ca="1" si="0"/>
        <v>4657463</v>
      </c>
      <c r="H13">
        <f t="shared" ca="1" si="1"/>
        <v>777796321</v>
      </c>
      <c r="I13">
        <f t="shared" ca="1" si="2"/>
        <v>254.0104768933117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INDIRECT("Sheet1!A"&amp;Sheet1!AE$11+A14)</f>
        <v>168</v>
      </c>
      <c r="C14" s="34">
        <f ca="1">LN(INDIRECT("Sheet1!b"&amp;Sheet1!AE$11+A14))</f>
        <v>3.9461823847378966E-2</v>
      </c>
      <c r="D14" s="34">
        <f t="shared" ca="1" si="3"/>
        <v>3.9461823847378966E-2</v>
      </c>
      <c r="E14">
        <f t="shared" ca="1" si="4"/>
        <v>6.6295864063596666</v>
      </c>
      <c r="F14">
        <f t="shared" ca="1" si="5"/>
        <v>28224</v>
      </c>
      <c r="G14">
        <f t="shared" ca="1" si="0"/>
        <v>4741632</v>
      </c>
      <c r="H14">
        <f t="shared" ca="1" si="1"/>
        <v>796594176</v>
      </c>
      <c r="I14">
        <f t="shared" ca="1" si="2"/>
        <v>1113.770516268424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IF(A15=0,"",INDIRECT("Sheet1!A"&amp;Sheet1!AE$11+A15))</f>
        <v>169</v>
      </c>
      <c r="C15" s="34">
        <f ca="1">LN(INDIRECT("Sheet1!b"&amp;Sheet1!AE$11+A15))</f>
        <v>-0.15582672522203067</v>
      </c>
      <c r="D15" s="34">
        <f t="shared" ca="1" si="3"/>
        <v>-0.15582672522203067</v>
      </c>
      <c r="E15">
        <f t="shared" ca="1" si="4"/>
        <v>-26.334716562523184</v>
      </c>
      <c r="F15">
        <f t="shared" ca="1" si="5"/>
        <v>28561</v>
      </c>
      <c r="G15">
        <f t="shared" ca="1" si="0"/>
        <v>4826809</v>
      </c>
      <c r="H15">
        <f t="shared" ca="1" si="1"/>
        <v>815730721</v>
      </c>
      <c r="I15">
        <f t="shared" ca="1" si="2"/>
        <v>-4450.5670990664175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IF(A16=0,"",INDIRECT("Sheet1!A"&amp;Sheet1!AE$11+A16))</f>
        <v>170</v>
      </c>
      <c r="C16" s="34">
        <f ca="1">LN(INDIRECT("Sheet1!b"&amp;Sheet1!AE$11+A16))</f>
        <v>-0.27075208006372808</v>
      </c>
      <c r="D16" s="34">
        <f t="shared" ca="1" si="3"/>
        <v>-0.27075208006372808</v>
      </c>
      <c r="E16">
        <f t="shared" ca="1" si="4"/>
        <v>-46.027853610833773</v>
      </c>
      <c r="F16">
        <f t="shared" ca="1" si="5"/>
        <v>28900</v>
      </c>
      <c r="G16">
        <f t="shared" ca="1" si="0"/>
        <v>4913000</v>
      </c>
      <c r="H16">
        <f t="shared" ca="1" si="1"/>
        <v>835210000</v>
      </c>
      <c r="I16">
        <f t="shared" ca="1" si="2"/>
        <v>-7824.7351138417416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IF(A17=0,"",INDIRECT("Sheet1!A"&amp;Sheet1!AE$11+A17))</f>
        <v>171</v>
      </c>
      <c r="C17" s="34">
        <f ca="1">LN(INDIRECT("Sheet1!b"&amp;Sheet1!AE$11+A17))</f>
        <v>-0.60885589246065352</v>
      </c>
      <c r="D17" s="34">
        <f t="shared" ca="1" si="3"/>
        <v>-0.60885589246065352</v>
      </c>
      <c r="E17">
        <f t="shared" ca="1" si="4"/>
        <v>-104.11435761077175</v>
      </c>
      <c r="F17">
        <f t="shared" ca="1" si="5"/>
        <v>29241</v>
      </c>
      <c r="G17">
        <f t="shared" ca="1" si="0"/>
        <v>5000211</v>
      </c>
      <c r="H17">
        <f t="shared" ca="1" si="1"/>
        <v>855036081</v>
      </c>
      <c r="I17">
        <f t="shared" ca="1" si="2"/>
        <v>-17803.555151441971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IF(A18=0,"",INDIRECT("Sheet1!A"&amp;Sheet1!AE$11+A18))</f>
        <v>172</v>
      </c>
      <c r="C18" s="34">
        <f ca="1">LN(INDIRECT("Sheet1!b"&amp;Sheet1!AE$11+A18))</f>
        <v>-0.67129524197712243</v>
      </c>
      <c r="D18" s="34">
        <f t="shared" ca="1" si="3"/>
        <v>-0.67129524197712243</v>
      </c>
      <c r="E18">
        <f t="shared" ca="1" si="4"/>
        <v>-115.46278162006506</v>
      </c>
      <c r="F18">
        <f t="shared" ca="1" si="5"/>
        <v>29584</v>
      </c>
      <c r="G18">
        <f t="shared" ca="1" si="0"/>
        <v>5088448</v>
      </c>
      <c r="H18">
        <f t="shared" ca="1" si="1"/>
        <v>875213056</v>
      </c>
      <c r="I18">
        <f t="shared" ca="1" si="2"/>
        <v>-19859.598438651188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IF(A19=0,"",INDIRECT("Sheet1!A"&amp;Sheet1!AE$11+A19))</f>
        <v>173</v>
      </c>
      <c r="C19" s="34">
        <f ca="1">LN(INDIRECT("Sheet1!b"&amp;Sheet1!AE$11+A19))</f>
        <v>-0.96563550292444378</v>
      </c>
      <c r="D19" s="34">
        <f t="shared" ca="1" si="3"/>
        <v>-0.96563550292444378</v>
      </c>
      <c r="E19">
        <f t="shared" ca="1" si="4"/>
        <v>-167.05494200592878</v>
      </c>
      <c r="F19">
        <f t="shared" ca="1" si="5"/>
        <v>29929</v>
      </c>
      <c r="G19">
        <f t="shared" ca="1" si="0"/>
        <v>5177717</v>
      </c>
      <c r="H19">
        <f t="shared" ca="1" si="1"/>
        <v>895745041</v>
      </c>
      <c r="I19">
        <f t="shared" ca="1" si="2"/>
        <v>-28900.504967025678</v>
      </c>
    </row>
    <row r="20" spans="1:11" x14ac:dyDescent="0.25">
      <c r="A20">
        <f>IF(Sheet1!X5=0,0,Sheet1!X4)</f>
        <v>6</v>
      </c>
      <c r="B20" s="34">
        <f ca="1">IF(A20=0,"",INDIRECT("Sheet1!A"&amp;Sheet1!AE$11+A20))</f>
        <v>174</v>
      </c>
      <c r="C20" s="34">
        <f ca="1">LN(INDIRECT("Sheet1!b"&amp;Sheet1!AE$11+A20))</f>
        <v>-1.4363322982888209</v>
      </c>
      <c r="D20" s="34">
        <f t="shared" ca="1" si="3"/>
        <v>-1.4363322982888209</v>
      </c>
      <c r="E20">
        <f t="shared" ca="1" si="4"/>
        <v>-249.92181990225484</v>
      </c>
      <c r="F20">
        <f t="shared" ca="1" si="5"/>
        <v>30276</v>
      </c>
      <c r="G20">
        <f t="shared" ca="1" si="0"/>
        <v>5268024</v>
      </c>
      <c r="H20">
        <f t="shared" ca="1" si="1"/>
        <v>916636176</v>
      </c>
      <c r="I20">
        <f t="shared" ca="1" si="2"/>
        <v>-43486.396662992345</v>
      </c>
    </row>
    <row r="21" spans="1:11" x14ac:dyDescent="0.25">
      <c r="A21">
        <f>IF(Sheet1!Y5=0,0,Sheet1!Y4)</f>
        <v>0</v>
      </c>
      <c r="B21" s="34" t="str">
        <f ca="1">IF(A21=0,"",INDIRECT("Sheet1!A"&amp;Sheet1!AE$11+A21))</f>
        <v/>
      </c>
      <c r="C21" s="34">
        <f ca="1">LN(INDIRECT("Sheet1!b"&amp;Sheet1!AE$11+A21))</f>
        <v>3.9461823847378966E-2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IF(A22=0,"",INDIRECT("Sheet1!A"&amp;Sheet1!AE$10+A22))</f>
        <v/>
      </c>
      <c r="C22" s="34">
        <f ca="1">LN(INDIRECT("Sheet1!b"&amp;Sheet1!AE$10+A22))</f>
        <v>-0.10457334187549562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2184</v>
      </c>
      <c r="C37" s="41">
        <f ca="1">SUM(D6:D35)</f>
        <v>-5.9213136700460236</v>
      </c>
      <c r="D37" s="41"/>
      <c r="E37" s="52">
        <f ca="1">SUM(E6:E35)</f>
        <v>-1004.0344655973222</v>
      </c>
      <c r="F37" s="52">
        <f ca="1">SUM(F6:F35)</f>
        <v>367094</v>
      </c>
      <c r="G37" s="53">
        <f ca="1">SUM(G6:G35)</f>
        <v>61732944</v>
      </c>
      <c r="H37" s="54">
        <f ca="1">SUM(H6:H35)</f>
        <v>10386549446</v>
      </c>
      <c r="I37" s="54">
        <f ca="1">SUM(I6:I35)</f>
        <v>-170375.47652756085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4736736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-3.0047286640221174E-2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10.045043494217326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-839.54751288651084</v>
      </c>
      <c r="C43" s="41" t="s">
        <v>36</v>
      </c>
      <c r="D43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B23" sqref="B23:B35"/>
    </sheetView>
  </sheetViews>
  <sheetFormatPr defaultRowHeight="15" x14ac:dyDescent="0.25"/>
  <sheetData>
    <row r="1" spans="1:13" ht="15.75" x14ac:dyDescent="0.25">
      <c r="A1" s="29" t="s">
        <v>85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IF(A6=0,"",INDIRECT("Sheet1!A"&amp;Sheet1!AE$12+A6))</f>
        <v/>
      </c>
      <c r="C6" s="34">
        <f ca="1">LN(INDIRECT("Sheet1!b"&amp;Sheet1!AE$12+A6))</f>
        <v>-2.6250523450148319E-2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IF(A7=0,"",INDIRECT("Sheet1!A"&amp;Sheet1!AE$12+A7))</f>
        <v/>
      </c>
      <c r="C7" s="34">
        <f ca="1">LN(INDIRECT("Sheet1!b"&amp;Sheet1!AE$12+A7))</f>
        <v>-2.6250523450148319E-2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1.0018972515383722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IF(A8=0,"",INDIRECT("Sheet1!A"&amp;Sheet1!AE$12+A8))</f>
        <v>181</v>
      </c>
      <c r="C8" s="34">
        <f ca="1">LN(INDIRECT("Sheet1!b"&amp;Sheet1!AE$12+A8))</f>
        <v>-0.85336345980575734</v>
      </c>
      <c r="D8" s="34">
        <f t="shared" ca="1" si="3"/>
        <v>-0.85336345980575734</v>
      </c>
      <c r="E8">
        <f ca="1">IF(COUNT(B8:C8)=2,B8*D8,0)</f>
        <v>-154.45878622484207</v>
      </c>
      <c r="F8">
        <f t="shared" ca="1" si="5"/>
        <v>32761</v>
      </c>
      <c r="G8">
        <f t="shared" ca="1" si="0"/>
        <v>5929741</v>
      </c>
      <c r="H8">
        <f t="shared" ca="1" si="1"/>
        <v>1073283121</v>
      </c>
      <c r="I8">
        <f t="shared" ca="1" si="2"/>
        <v>-27957.040306696417</v>
      </c>
      <c r="K8" s="37" t="s">
        <v>21</v>
      </c>
      <c r="L8" s="38">
        <f ca="1">-B42/(2*B41)</f>
        <v>186.59723271531874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IF(A9=0,"",INDIRECT("Sheet1!A"&amp;Sheet1!AE$12+A9))</f>
        <v>182</v>
      </c>
      <c r="C9" s="34">
        <f ca="1">LN(INDIRECT("Sheet1!b"&amp;Sheet1!AE$12+A9))</f>
        <v>-0.42461091263004669</v>
      </c>
      <c r="D9" s="34">
        <f t="shared" ca="1" si="3"/>
        <v>-0.42461091263004669</v>
      </c>
      <c r="E9">
        <f t="shared" ca="1" si="4"/>
        <v>-77.279186098668504</v>
      </c>
      <c r="F9">
        <f t="shared" ca="1" si="5"/>
        <v>33124</v>
      </c>
      <c r="G9">
        <f t="shared" ca="1" si="0"/>
        <v>6028568</v>
      </c>
      <c r="H9">
        <f t="shared" ca="1" si="1"/>
        <v>1097199376</v>
      </c>
      <c r="I9">
        <f t="shared" ca="1" si="2"/>
        <v>-14064.811869957666</v>
      </c>
      <c r="K9" s="39" t="s">
        <v>22</v>
      </c>
      <c r="L9" s="40">
        <f ca="1">2.35703/(SQRT(2)*SQRT(-B41))</f>
        <v>10.23044942281121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IF(A10=0,"",INDIRECT("Sheet1!A"&amp;Sheet1!AE$12+A10))</f>
        <v>183</v>
      </c>
      <c r="C10" s="34">
        <f ca="1">LN(INDIRECT("Sheet1!b"&amp;Sheet1!AE$12+A10))</f>
        <v>-0.48678251464882039</v>
      </c>
      <c r="D10" s="34">
        <f t="shared" ca="1" si="3"/>
        <v>-0.48678251464882039</v>
      </c>
      <c r="E10">
        <f ca="1">IF(COUNT(B10:C10)=2,B10*D10,0)</f>
        <v>-89.081200180734129</v>
      </c>
      <c r="F10">
        <f t="shared" ca="1" si="5"/>
        <v>33489</v>
      </c>
      <c r="G10">
        <f t="shared" ca="1" si="0"/>
        <v>6128487</v>
      </c>
      <c r="H10">
        <f t="shared" ca="1" si="1"/>
        <v>1121513121</v>
      </c>
      <c r="I10">
        <f t="shared" ca="1" si="2"/>
        <v>-16301.859633074346</v>
      </c>
    </row>
    <row r="11" spans="1:13" x14ac:dyDescent="0.25">
      <c r="A11">
        <f>IF(Sheet1!O5=0,0,Sheet1!O4)</f>
        <v>-3</v>
      </c>
      <c r="B11" s="34">
        <f ca="1">IF(A11=0,"",INDIRECT("Sheet1!A"&amp;Sheet1!AE$12+A11))</f>
        <v>184</v>
      </c>
      <c r="C11" s="34">
        <f ca="1">LN(INDIRECT("Sheet1!b"&amp;Sheet1!AE$12+A11))</f>
        <v>-0.13558487665324548</v>
      </c>
      <c r="D11" s="34">
        <f t="shared" ca="1" si="3"/>
        <v>-0.13558487665324548</v>
      </c>
      <c r="E11">
        <f t="shared" ca="1" si="4"/>
        <v>-24.947617304197166</v>
      </c>
      <c r="F11">
        <f t="shared" ca="1" si="5"/>
        <v>33856</v>
      </c>
      <c r="G11">
        <f t="shared" ca="1" si="0"/>
        <v>6229504</v>
      </c>
      <c r="H11">
        <f t="shared" ca="1" si="1"/>
        <v>1146228736</v>
      </c>
      <c r="I11">
        <f t="shared" ca="1" si="2"/>
        <v>-4590.3615839722788</v>
      </c>
    </row>
    <row r="12" spans="1:13" x14ac:dyDescent="0.25">
      <c r="A12">
        <f>IF(Sheet1!P5=0,0,Sheet1!P4)</f>
        <v>-2</v>
      </c>
      <c r="B12" s="34">
        <f ca="1">IF(A12=0,"",INDIRECT("Sheet1!A"&amp;Sheet1!AE$12+A12))</f>
        <v>185</v>
      </c>
      <c r="C12" s="34">
        <f ca="1">LN(INDIRECT("Sheet1!b"&amp;Sheet1!AE$12+A12))</f>
        <v>-8.9241853300400173E-2</v>
      </c>
      <c r="D12" s="34">
        <f t="shared" ca="1" si="3"/>
        <v>-8.9241853300400173E-2</v>
      </c>
      <c r="E12">
        <f t="shared" ca="1" si="4"/>
        <v>-16.509742860574033</v>
      </c>
      <c r="F12">
        <f t="shared" ca="1" si="5"/>
        <v>34225</v>
      </c>
      <c r="G12">
        <f t="shared" ca="1" si="0"/>
        <v>6331625</v>
      </c>
      <c r="H12">
        <f t="shared" ca="1" si="1"/>
        <v>1171350625</v>
      </c>
      <c r="I12">
        <f t="shared" ca="1" si="2"/>
        <v>-3054.3024292061959</v>
      </c>
    </row>
    <row r="13" spans="1:13" x14ac:dyDescent="0.25">
      <c r="A13">
        <f>IF(Sheet1!Q5=0,0,Sheet1!Q4)</f>
        <v>-1</v>
      </c>
      <c r="B13" s="34">
        <f ca="1">IF(A13=0,"",INDIRECT("Sheet1!A"&amp;Sheet1!AE$12+A13))</f>
        <v>186</v>
      </c>
      <c r="C13" s="34">
        <f ca="1">LN(INDIRECT("Sheet1!b"&amp;Sheet1!AE$12+A13))</f>
        <v>2.1709033529018238E-2</v>
      </c>
      <c r="D13" s="34">
        <f t="shared" ca="1" si="3"/>
        <v>2.1709033529018238E-2</v>
      </c>
      <c r="E13">
        <f t="shared" ca="1" si="4"/>
        <v>4.0378802363973927</v>
      </c>
      <c r="F13">
        <f t="shared" ca="1" si="5"/>
        <v>34596</v>
      </c>
      <c r="G13">
        <f t="shared" ca="1" si="0"/>
        <v>6434856</v>
      </c>
      <c r="H13">
        <f t="shared" ca="1" si="1"/>
        <v>1196883216</v>
      </c>
      <c r="I13">
        <f t="shared" ca="1" si="2"/>
        <v>751.045723969915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INDIRECT("Sheet1!A"&amp;Sheet1!AE$12+A14)</f>
        <v>187</v>
      </c>
      <c r="C14" s="34">
        <f ca="1">LN(INDIRECT("Sheet1!b"&amp;Sheet1!AE$12+A14))</f>
        <v>-2.6250523450148319E-2</v>
      </c>
      <c r="D14" s="34">
        <f t="shared" ca="1" si="3"/>
        <v>-2.6250523450148319E-2</v>
      </c>
      <c r="E14">
        <f t="shared" ca="1" si="4"/>
        <v>-4.9088478851777353</v>
      </c>
      <c r="F14">
        <f t="shared" ca="1" si="5"/>
        <v>34969</v>
      </c>
      <c r="G14">
        <f t="shared" ca="1" si="0"/>
        <v>6539203</v>
      </c>
      <c r="H14">
        <f t="shared" ca="1" si="1"/>
        <v>1222830961</v>
      </c>
      <c r="I14">
        <f t="shared" ca="1" si="2"/>
        <v>-917.9545545282366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IF(A15=0,"",INDIRECT("Sheet1!A"&amp;Sheet1!AE$12+A15))</f>
        <v>188</v>
      </c>
      <c r="C15" s="34">
        <f ca="1">LN(INDIRECT("Sheet1!b"&amp;Sheet1!AE$12+A15))</f>
        <v>-0.12920281717094767</v>
      </c>
      <c r="D15" s="34">
        <f t="shared" ca="1" si="3"/>
        <v>-0.12920281717094767</v>
      </c>
      <c r="E15">
        <f t="shared" ca="1" si="4"/>
        <v>-24.29012962813816</v>
      </c>
      <c r="F15">
        <f t="shared" ca="1" si="5"/>
        <v>35344</v>
      </c>
      <c r="G15">
        <f t="shared" ca="1" si="0"/>
        <v>6644672</v>
      </c>
      <c r="H15">
        <f t="shared" ca="1" si="1"/>
        <v>1249198336</v>
      </c>
      <c r="I15">
        <f t="shared" ca="1" si="2"/>
        <v>-4566.5443700899741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IF(A16=0,"",INDIRECT("Sheet1!A"&amp;Sheet1!AE$12+A16))</f>
        <v>189</v>
      </c>
      <c r="C16" s="34">
        <f ca="1">LN(INDIRECT("Sheet1!b"&amp;Sheet1!AE$12+A16))</f>
        <v>-8.9775010387415852E-2</v>
      </c>
      <c r="D16" s="34">
        <f t="shared" ca="1" si="3"/>
        <v>-8.9775010387415852E-2</v>
      </c>
      <c r="E16">
        <f t="shared" ca="1" si="4"/>
        <v>-16.967476963221596</v>
      </c>
      <c r="F16">
        <f t="shared" ca="1" si="5"/>
        <v>35721</v>
      </c>
      <c r="G16">
        <f t="shared" ca="1" si="0"/>
        <v>6751269</v>
      </c>
      <c r="H16">
        <f t="shared" ca="1" si="1"/>
        <v>1275989841</v>
      </c>
      <c r="I16">
        <f t="shared" ca="1" si="2"/>
        <v>-3206.8531460488816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IF(A17=0,"",INDIRECT("Sheet1!A"&amp;Sheet1!AE$12+A17))</f>
        <v>190</v>
      </c>
      <c r="C17" s="34">
        <f ca="1">LN(INDIRECT("Sheet1!b"&amp;Sheet1!AE$12+A17))</f>
        <v>-0.34750501852400895</v>
      </c>
      <c r="D17" s="34">
        <f t="shared" ca="1" si="3"/>
        <v>-0.34750501852400895</v>
      </c>
      <c r="E17">
        <f t="shared" ca="1" si="4"/>
        <v>-66.025953519561696</v>
      </c>
      <c r="F17">
        <f t="shared" ca="1" si="5"/>
        <v>36100</v>
      </c>
      <c r="G17">
        <f t="shared" ca="1" si="0"/>
        <v>6859000</v>
      </c>
      <c r="H17">
        <f t="shared" ca="1" si="1"/>
        <v>1303210000</v>
      </c>
      <c r="I17">
        <f t="shared" ca="1" si="2"/>
        <v>-12544.931168716723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IF(A18=0,"",INDIRECT("Sheet1!A"&amp;Sheet1!AE$12+A18))</f>
        <v>191</v>
      </c>
      <c r="C18" s="34">
        <f ca="1">LN(INDIRECT("Sheet1!b"&amp;Sheet1!AE$12+A18))</f>
        <v>-0.35290668807747227</v>
      </c>
      <c r="D18" s="34">
        <f t="shared" ca="1" si="3"/>
        <v>-0.35290668807747227</v>
      </c>
      <c r="E18">
        <f t="shared" ca="1" si="4"/>
        <v>-67.405177422797209</v>
      </c>
      <c r="F18">
        <f t="shared" ca="1" si="5"/>
        <v>36481</v>
      </c>
      <c r="G18">
        <f t="shared" ca="1" si="0"/>
        <v>6967871</v>
      </c>
      <c r="H18">
        <f t="shared" ca="1" si="1"/>
        <v>1330863361</v>
      </c>
      <c r="I18">
        <f t="shared" ca="1" si="2"/>
        <v>-12874.388887754267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IF(A19=0,"",INDIRECT("Sheet1!A"&amp;Sheet1!AE$12+A19))</f>
        <v>192</v>
      </c>
      <c r="C19" s="34">
        <f ca="1">LN(INDIRECT("Sheet1!b"&amp;Sheet1!AE$12+A19))</f>
        <v>-0.80726379727143815</v>
      </c>
      <c r="D19" s="34">
        <f t="shared" ca="1" si="3"/>
        <v>-0.80726379727143815</v>
      </c>
      <c r="E19">
        <f t="shared" ca="1" si="4"/>
        <v>-154.99464907611613</v>
      </c>
      <c r="F19">
        <f t="shared" ca="1" si="5"/>
        <v>36864</v>
      </c>
      <c r="G19">
        <f t="shared" ca="1" si="0"/>
        <v>7077888</v>
      </c>
      <c r="H19">
        <f t="shared" ca="1" si="1"/>
        <v>1358954496</v>
      </c>
      <c r="I19">
        <f t="shared" ca="1" si="2"/>
        <v>-29758.972622614296</v>
      </c>
    </row>
    <row r="20" spans="1:11" x14ac:dyDescent="0.25">
      <c r="A20">
        <f>IF(Sheet1!X5=0,0,Sheet1!X4)</f>
        <v>6</v>
      </c>
      <c r="B20" s="34">
        <f ca="1">IF(A20=0,"",INDIRECT("Sheet1!A"&amp;Sheet1!AE$12+A20))</f>
        <v>193</v>
      </c>
      <c r="C20" s="34">
        <f ca="1">LN(INDIRECT("Sheet1!b"&amp;Sheet1!AE$12+A20))</f>
        <v>-1.1409573426520776</v>
      </c>
      <c r="D20" s="34">
        <f t="shared" ca="1" si="3"/>
        <v>-1.1409573426520776</v>
      </c>
      <c r="E20">
        <f t="shared" ca="1" si="4"/>
        <v>-220.20476713185099</v>
      </c>
      <c r="F20">
        <f t="shared" ca="1" si="5"/>
        <v>37249</v>
      </c>
      <c r="G20">
        <f t="shared" ca="1" si="0"/>
        <v>7189057</v>
      </c>
      <c r="H20">
        <f t="shared" ca="1" si="1"/>
        <v>1387488001</v>
      </c>
      <c r="I20">
        <f t="shared" ca="1" si="2"/>
        <v>-42499.52005644724</v>
      </c>
    </row>
    <row r="21" spans="1:11" x14ac:dyDescent="0.25">
      <c r="A21">
        <f>IF(Sheet1!Y5=0,0,Sheet1!Y4)</f>
        <v>0</v>
      </c>
      <c r="B21" s="34" t="str">
        <f ca="1">IF(A21=0,"",INDIRECT("Sheet1!A"&amp;Sheet1!AE$12+A21))</f>
        <v/>
      </c>
      <c r="C21" s="34">
        <f ca="1">LN(INDIRECT("Sheet1!b"&amp;Sheet1!AE$12+A21))</f>
        <v>-2.6250523450148319E-2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IF(A22=0,"",INDIRECT("Sheet1!A"&amp;Sheet1!AE$12+A22))</f>
        <v/>
      </c>
      <c r="C22" s="34">
        <f ca="1">LN(INDIRECT("Sheet1!b"&amp;Sheet1!AE$12+A22))</f>
        <v>-2.6250523450148319E-2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2431</v>
      </c>
      <c r="C37" s="41">
        <f ca="1">SUM(D6:D35)</f>
        <v>-4.8617357810427606</v>
      </c>
      <c r="D37" s="41"/>
      <c r="E37" s="52">
        <f ca="1">SUM(E6:E35)</f>
        <v>-913.03565405948211</v>
      </c>
      <c r="F37" s="52">
        <f ca="1">SUM(F6:F35)</f>
        <v>454779</v>
      </c>
      <c r="G37" s="53">
        <f ca="1">SUM(G6:G35)</f>
        <v>85111741</v>
      </c>
      <c r="H37" s="54">
        <f ca="1">SUM(H6:H35)</f>
        <v>15934993191</v>
      </c>
      <c r="I37" s="54">
        <f ca="1">SUM(I6:I35)</f>
        <v>-171586.49490513658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4736752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-2.6540603835873453E-2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9.9048064607351201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-924.10284262296193</v>
      </c>
      <c r="C43" s="41" t="s">
        <v>36</v>
      </c>
      <c r="D43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B23" sqref="B23:B35"/>
    </sheetView>
  </sheetViews>
  <sheetFormatPr defaultRowHeight="15" x14ac:dyDescent="0.25"/>
  <sheetData>
    <row r="1" spans="1:13" ht="15.75" x14ac:dyDescent="0.25">
      <c r="A1" s="29" t="s">
        <v>86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IF(A6=0,"",INDIRECT("Sheet1!A"&amp;Sheet1!AE$13+A6))</f>
        <v/>
      </c>
      <c r="C6" s="34">
        <f ca="1">LN(INDIRECT("Sheet1!b"&amp;Sheet1!AE$13+A6))</f>
        <v>-2.7887425189973475E-2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IF(A7=0,"",INDIRECT("Sheet1!A"&amp;Sheet1!AE$13+A7))</f>
        <v/>
      </c>
      <c r="C7" s="34">
        <f ca="1">LN(INDIRECT("Sheet1!b"&amp;Sheet1!AE$13+A7))</f>
        <v>-2.7887425189973475E-2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1.0401399932183826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IF(A8=0,"",INDIRECT("Sheet1!A"&amp;Sheet1!AE$13+A8))</f>
        <v>201</v>
      </c>
      <c r="C8" s="34">
        <f ca="1">LN(INDIRECT("Sheet1!b"&amp;Sheet1!AE$13+A8))</f>
        <v>-0.6057208577160057</v>
      </c>
      <c r="D8" s="34">
        <f t="shared" ca="1" si="3"/>
        <v>-0.6057208577160057</v>
      </c>
      <c r="E8">
        <f ca="1">IF(COUNT(B8:C8)=2,B8*D8,0)</f>
        <v>-121.74989240091715</v>
      </c>
      <c r="F8">
        <f t="shared" ca="1" si="5"/>
        <v>40401</v>
      </c>
      <c r="G8">
        <f t="shared" ca="1" si="0"/>
        <v>8120601</v>
      </c>
      <c r="H8">
        <f t="shared" ca="1" si="1"/>
        <v>1632240801</v>
      </c>
      <c r="I8">
        <f t="shared" ca="1" si="2"/>
        <v>-24471.728372584348</v>
      </c>
      <c r="K8" s="37" t="s">
        <v>21</v>
      </c>
      <c r="L8" s="38">
        <f ca="1">-B42/(2*B41)</f>
        <v>205.94046856247527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IF(A9=0,"",INDIRECT("Sheet1!A"&amp;Sheet1!AE$13+A9))</f>
        <v>202</v>
      </c>
      <c r="C9" s="34">
        <f ca="1">LN(INDIRECT("Sheet1!b"&amp;Sheet1!AE$13+A9))</f>
        <v>-0.48447335210174008</v>
      </c>
      <c r="D9" s="34">
        <f t="shared" ca="1" si="3"/>
        <v>-0.48447335210174008</v>
      </c>
      <c r="E9">
        <f t="shared" ca="1" si="4"/>
        <v>-97.863617124551496</v>
      </c>
      <c r="F9">
        <f t="shared" ca="1" si="5"/>
        <v>40804</v>
      </c>
      <c r="G9">
        <f t="shared" ca="1" si="0"/>
        <v>8242408</v>
      </c>
      <c r="H9">
        <f t="shared" ca="1" si="1"/>
        <v>1664966416</v>
      </c>
      <c r="I9">
        <f t="shared" ca="1" si="2"/>
        <v>-19768.450659159404</v>
      </c>
      <c r="K9" s="39" t="s">
        <v>22</v>
      </c>
      <c r="L9" s="40">
        <f ca="1">2.35703/(SQRT(2)*SQRT(-B41))</f>
        <v>9.5389978963119191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IF(A10=0,"",INDIRECT("Sheet1!A"&amp;Sheet1!AE$13+A10))</f>
        <v>203</v>
      </c>
      <c r="C10" s="34">
        <f ca="1">LN(INDIRECT("Sheet1!b"&amp;Sheet1!AE$13+A10))</f>
        <v>-0.28473447445991262</v>
      </c>
      <c r="D10" s="34">
        <f t="shared" ca="1" si="3"/>
        <v>-0.28473447445991262</v>
      </c>
      <c r="E10">
        <f ca="1">IF(COUNT(B10:C10)=2,B10*D10,0)</f>
        <v>-57.80109831536226</v>
      </c>
      <c r="F10">
        <f t="shared" ca="1" si="5"/>
        <v>41209</v>
      </c>
      <c r="G10">
        <f t="shared" ca="1" si="0"/>
        <v>8365427</v>
      </c>
      <c r="H10">
        <f t="shared" ca="1" si="1"/>
        <v>1698181681</v>
      </c>
      <c r="I10">
        <f t="shared" ca="1" si="2"/>
        <v>-11733.622958018539</v>
      </c>
    </row>
    <row r="11" spans="1:13" x14ac:dyDescent="0.25">
      <c r="A11">
        <f>IF(Sheet1!O5=0,0,Sheet1!O4)</f>
        <v>-3</v>
      </c>
      <c r="B11" s="34">
        <f ca="1">IF(A11=0,"",INDIRECT("Sheet1!A"&amp;Sheet1!AE$13+A11))</f>
        <v>204</v>
      </c>
      <c r="C11" s="34">
        <f ca="1">LN(INDIRECT("Sheet1!b"&amp;Sheet1!AE$13+A11))</f>
        <v>-8.5570685086746839E-2</v>
      </c>
      <c r="D11" s="34">
        <f t="shared" ca="1" si="3"/>
        <v>-8.5570685086746839E-2</v>
      </c>
      <c r="E11">
        <f t="shared" ca="1" si="4"/>
        <v>-17.456419757696356</v>
      </c>
      <c r="F11">
        <f t="shared" ca="1" si="5"/>
        <v>41616</v>
      </c>
      <c r="G11">
        <f t="shared" ca="1" si="0"/>
        <v>8489664</v>
      </c>
      <c r="H11">
        <f t="shared" ca="1" si="1"/>
        <v>1731891456</v>
      </c>
      <c r="I11">
        <f t="shared" ca="1" si="2"/>
        <v>-3561.1096305700567</v>
      </c>
    </row>
    <row r="12" spans="1:13" x14ac:dyDescent="0.25">
      <c r="A12">
        <f>IF(Sheet1!P5=0,0,Sheet1!P4)</f>
        <v>-2</v>
      </c>
      <c r="B12" s="34">
        <f ca="1">IF(A12=0,"",INDIRECT("Sheet1!A"&amp;Sheet1!AE$13+A12))</f>
        <v>205</v>
      </c>
      <c r="C12" s="34">
        <f ca="1">LN(INDIRECT("Sheet1!b"&amp;Sheet1!AE$13+A12))</f>
        <v>3.9958266495041535E-2</v>
      </c>
      <c r="D12" s="34">
        <f t="shared" ca="1" si="3"/>
        <v>3.9958266495041535E-2</v>
      </c>
      <c r="E12">
        <f t="shared" ca="1" si="4"/>
        <v>8.191444631483515</v>
      </c>
      <c r="F12">
        <f t="shared" ca="1" si="5"/>
        <v>42025</v>
      </c>
      <c r="G12">
        <f t="shared" ca="1" si="0"/>
        <v>8615125</v>
      </c>
      <c r="H12">
        <f t="shared" ca="1" si="1"/>
        <v>1766100625</v>
      </c>
      <c r="I12">
        <f t="shared" ca="1" si="2"/>
        <v>1679.2461494541205</v>
      </c>
    </row>
    <row r="13" spans="1:13" x14ac:dyDescent="0.25">
      <c r="A13">
        <f>IF(Sheet1!Q5=0,0,Sheet1!Q4)</f>
        <v>-1</v>
      </c>
      <c r="B13" s="34">
        <f ca="1">IF(A13=0,"",INDIRECT("Sheet1!A"&amp;Sheet1!AE$13+A13))</f>
        <v>206</v>
      </c>
      <c r="C13" s="34">
        <f ca="1">LN(INDIRECT("Sheet1!b"&amp;Sheet1!AE$13+A13))</f>
        <v>-3.807574357342728E-2</v>
      </c>
      <c r="D13" s="34">
        <f t="shared" ca="1" si="3"/>
        <v>-3.807574357342728E-2</v>
      </c>
      <c r="E13">
        <f t="shared" ca="1" si="4"/>
        <v>-7.8436031761260194</v>
      </c>
      <c r="F13">
        <f t="shared" ca="1" si="5"/>
        <v>42436</v>
      </c>
      <c r="G13">
        <f t="shared" ca="1" si="0"/>
        <v>8741816</v>
      </c>
      <c r="H13">
        <f t="shared" ca="1" si="1"/>
        <v>1800814096</v>
      </c>
      <c r="I13">
        <f t="shared" ca="1" si="2"/>
        <v>-1615.7822542819601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INDIRECT("Sheet1!A"&amp;Sheet1!AE$13+A14)</f>
        <v>207</v>
      </c>
      <c r="C14" s="34">
        <f ca="1">LN(INDIRECT("Sheet1!b"&amp;Sheet1!AE$13+A14))</f>
        <v>-2.7887425189973475E-2</v>
      </c>
      <c r="D14" s="34">
        <f t="shared" ca="1" si="3"/>
        <v>-2.7887425189973475E-2</v>
      </c>
      <c r="E14">
        <f t="shared" ca="1" si="4"/>
        <v>-5.7726970143245095</v>
      </c>
      <c r="F14">
        <f t="shared" ca="1" si="5"/>
        <v>42849</v>
      </c>
      <c r="G14">
        <f t="shared" ca="1" si="0"/>
        <v>8869743</v>
      </c>
      <c r="H14">
        <f t="shared" ca="1" si="1"/>
        <v>1836036801</v>
      </c>
      <c r="I14">
        <f t="shared" ca="1" si="2"/>
        <v>-1194.9482819651735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IF(A15=0,"",INDIRECT("Sheet1!A"&amp;Sheet1!AE$13+A15))</f>
        <v>208</v>
      </c>
      <c r="C15" s="34">
        <f ca="1">LN(INDIRECT("Sheet1!b"&amp;Sheet1!AE$13+A15))</f>
        <v>-8.8873660782632924E-2</v>
      </c>
      <c r="D15" s="34">
        <f t="shared" ca="1" si="3"/>
        <v>-8.8873660782632924E-2</v>
      </c>
      <c r="E15">
        <f t="shared" ca="1" si="4"/>
        <v>-18.48572144278765</v>
      </c>
      <c r="F15">
        <f t="shared" ca="1" si="5"/>
        <v>43264</v>
      </c>
      <c r="G15">
        <f t="shared" ca="1" si="0"/>
        <v>8998912</v>
      </c>
      <c r="H15">
        <f t="shared" ca="1" si="1"/>
        <v>1871773696</v>
      </c>
      <c r="I15">
        <f t="shared" ca="1" si="2"/>
        <v>-3845.0300600998307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IF(A16=0,"",INDIRECT("Sheet1!A"&amp;Sheet1!AE$13+A16))</f>
        <v>209</v>
      </c>
      <c r="C16" s="34">
        <f ca="1">LN(INDIRECT("Sheet1!b"&amp;Sheet1!AE$13+A16))</f>
        <v>-0.1861243729590791</v>
      </c>
      <c r="D16" s="34">
        <f t="shared" ca="1" si="3"/>
        <v>-0.1861243729590791</v>
      </c>
      <c r="E16">
        <f t="shared" ca="1" si="4"/>
        <v>-38.899993948447531</v>
      </c>
      <c r="F16">
        <f t="shared" ca="1" si="5"/>
        <v>43681</v>
      </c>
      <c r="G16">
        <f t="shared" ca="1" si="0"/>
        <v>9129329</v>
      </c>
      <c r="H16">
        <f t="shared" ca="1" si="1"/>
        <v>1908029761</v>
      </c>
      <c r="I16">
        <f t="shared" ca="1" si="2"/>
        <v>-8130.0987352255343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IF(A17=0,"",INDIRECT("Sheet1!A"&amp;Sheet1!AE$13+A17))</f>
        <v>210</v>
      </c>
      <c r="C17" s="34">
        <f ca="1">LN(INDIRECT("Sheet1!b"&amp;Sheet1!AE$13+A17))</f>
        <v>-0.44538347123925004</v>
      </c>
      <c r="D17" s="34">
        <f t="shared" ca="1" si="3"/>
        <v>-0.44538347123925004</v>
      </c>
      <c r="E17">
        <f t="shared" ca="1" si="4"/>
        <v>-93.530528960242506</v>
      </c>
      <c r="F17">
        <f t="shared" ca="1" si="5"/>
        <v>44100</v>
      </c>
      <c r="G17">
        <f t="shared" ca="1" si="0"/>
        <v>9261000</v>
      </c>
      <c r="H17">
        <f t="shared" ca="1" si="1"/>
        <v>1944810000</v>
      </c>
      <c r="I17">
        <f t="shared" ca="1" si="2"/>
        <v>-19641.411081650927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IF(A18=0,"",INDIRECT("Sheet1!A"&amp;Sheet1!AE$13+A18))</f>
        <v>211</v>
      </c>
      <c r="C18" s="34">
        <f ca="1">LN(INDIRECT("Sheet1!b"&amp;Sheet1!AE$13+A18))</f>
        <v>-0.62669549371803945</v>
      </c>
      <c r="D18" s="34">
        <f t="shared" ca="1" si="3"/>
        <v>-0.62669549371803945</v>
      </c>
      <c r="E18">
        <f t="shared" ca="1" si="4"/>
        <v>-132.23274917450632</v>
      </c>
      <c r="F18">
        <f t="shared" ca="1" si="5"/>
        <v>44521</v>
      </c>
      <c r="G18">
        <f t="shared" ca="1" si="0"/>
        <v>9393931</v>
      </c>
      <c r="H18">
        <f t="shared" ca="1" si="1"/>
        <v>1982119441</v>
      </c>
      <c r="I18">
        <f t="shared" ca="1" si="2"/>
        <v>-27901.110075820834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IF(A19=0,"",INDIRECT("Sheet1!A"&amp;Sheet1!AE$13+A19))</f>
        <v>212</v>
      </c>
      <c r="C19" s="34">
        <f ca="1">LN(INDIRECT("Sheet1!b"&amp;Sheet1!AE$13+A19))</f>
        <v>-1.0588020941919569</v>
      </c>
      <c r="D19" s="34">
        <f t="shared" ca="1" si="3"/>
        <v>-1.0588020941919569</v>
      </c>
      <c r="E19">
        <f t="shared" ca="1" si="4"/>
        <v>-224.46604396869486</v>
      </c>
      <c r="F19">
        <f t="shared" ca="1" si="5"/>
        <v>44944</v>
      </c>
      <c r="G19">
        <f t="shared" ca="1" si="0"/>
        <v>9528128</v>
      </c>
      <c r="H19">
        <f t="shared" ca="1" si="1"/>
        <v>2019963136</v>
      </c>
      <c r="I19">
        <f t="shared" ca="1" si="2"/>
        <v>-47586.801321363309</v>
      </c>
    </row>
    <row r="20" spans="1:11" x14ac:dyDescent="0.25">
      <c r="A20">
        <f>IF(Sheet1!X5=0,0,Sheet1!X4)</f>
        <v>6</v>
      </c>
      <c r="B20" s="34">
        <f ca="1">IF(A20=0,"",INDIRECT("Sheet1!A"&amp;Sheet1!AE$13+A20))</f>
        <v>213</v>
      </c>
      <c r="C20" s="34">
        <f ca="1">LN(INDIRECT("Sheet1!b"&amp;Sheet1!AE$13+A20))</f>
        <v>-1.5976651267608855</v>
      </c>
      <c r="D20" s="34">
        <f t="shared" ca="1" si="3"/>
        <v>-1.5976651267608855</v>
      </c>
      <c r="E20">
        <f t="shared" ca="1" si="4"/>
        <v>-340.30267200006858</v>
      </c>
      <c r="F20">
        <f t="shared" ca="1" si="5"/>
        <v>45369</v>
      </c>
      <c r="G20">
        <f t="shared" ca="1" si="0"/>
        <v>9663597</v>
      </c>
      <c r="H20">
        <f t="shared" ca="1" si="1"/>
        <v>2058346161</v>
      </c>
      <c r="I20">
        <f t="shared" ca="1" si="2"/>
        <v>-72484.46913601461</v>
      </c>
    </row>
    <row r="21" spans="1:11" x14ac:dyDescent="0.25">
      <c r="A21">
        <f>IF(Sheet1!Y5=0,0,Sheet1!Y4)</f>
        <v>0</v>
      </c>
      <c r="B21" s="34" t="str">
        <f ca="1">IF(A21=0,"",INDIRECT("Sheet1!A"&amp;Sheet1!AE$13+A21))</f>
        <v/>
      </c>
      <c r="C21" s="34">
        <f ca="1">LN(INDIRECT("Sheet1!b"&amp;Sheet1!AE$13+A21))</f>
        <v>-2.7887425189973475E-2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IF(A22=0,"",INDIRECT("Sheet1!A"&amp;Sheet1!AE$13+A22))</f>
        <v/>
      </c>
      <c r="C22" s="34">
        <f ca="1">LN(INDIRECT("Sheet1!b"&amp;Sheet1!AE$13+A22))</f>
        <v>-2.7887425189973475E-2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2691</v>
      </c>
      <c r="C37" s="41">
        <f ca="1">SUM(D6:D35)</f>
        <v>-5.4900484912846084</v>
      </c>
      <c r="D37" s="41"/>
      <c r="E37" s="52">
        <f ca="1">SUM(E6:E35)</f>
        <v>-1148.2135926522419</v>
      </c>
      <c r="F37" s="52">
        <f ca="1">SUM(F6:F35)</f>
        <v>557219</v>
      </c>
      <c r="G37" s="53">
        <f ca="1">SUM(G6:G35)</f>
        <v>115419681</v>
      </c>
      <c r="H37" s="54">
        <f ca="1">SUM(H6:H35)</f>
        <v>23915274071</v>
      </c>
      <c r="I37" s="54">
        <f ca="1">SUM(I6:I35)</f>
        <v>-240255.3164173004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4736704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-3.0527744534688574E-2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12.573796027258616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-1294.6873674183566</v>
      </c>
      <c r="C43" s="41" t="s">
        <v>36</v>
      </c>
      <c r="D43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B23" sqref="B23:B35"/>
    </sheetView>
  </sheetViews>
  <sheetFormatPr defaultRowHeight="15" x14ac:dyDescent="0.25"/>
  <sheetData>
    <row r="1" spans="1:13" ht="15.75" x14ac:dyDescent="0.25">
      <c r="A1" s="29" t="s">
        <v>87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IF(A6=0,"",INDIRECT("Sheet1!A"&amp;Sheet1!AE$14+A6))</f>
        <v/>
      </c>
      <c r="C6" s="34">
        <f ca="1">LN(INDIRECT("Sheet1!b"&amp;Sheet1!AE$14+A6))</f>
        <v>2.6399481029626207E-2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IF(A7=0,"",INDIRECT("Sheet1!A"&amp;Sheet1!AE$14+A7))</f>
        <v/>
      </c>
      <c r="C7" s="34">
        <f ca="1">LN(INDIRECT("Sheet1!b"&amp;Sheet1!AE$14+A7))</f>
        <v>2.6399481029626207E-2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1.0536960555631465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IF(A8=0,"",INDIRECT("Sheet1!A"&amp;Sheet1!AE$14+A8))</f>
        <v>220</v>
      </c>
      <c r="C8" s="34">
        <f ca="1">LN(INDIRECT("Sheet1!b"&amp;Sheet1!AE$14+A8))</f>
        <v>-0.77166044276614365</v>
      </c>
      <c r="D8" s="34">
        <f t="shared" ca="1" si="3"/>
        <v>-0.77166044276614365</v>
      </c>
      <c r="E8">
        <f ca="1">IF(COUNT(B8:C8)=2,B8*D8,0)</f>
        <v>-169.76529740855159</v>
      </c>
      <c r="F8">
        <f t="shared" ca="1" si="5"/>
        <v>48400</v>
      </c>
      <c r="G8">
        <f t="shared" ca="1" si="0"/>
        <v>10648000</v>
      </c>
      <c r="H8">
        <f t="shared" ca="1" si="1"/>
        <v>2342560000</v>
      </c>
      <c r="I8">
        <f t="shared" ca="1" si="2"/>
        <v>-37348.365429881356</v>
      </c>
      <c r="K8" s="37" t="s">
        <v>21</v>
      </c>
      <c r="L8" s="38">
        <f ca="1">-B42/(2*B41)</f>
        <v>225.51992761984431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IF(A9=0,"",INDIRECT("Sheet1!A"&amp;Sheet1!AE$14+A9))</f>
        <v>221</v>
      </c>
      <c r="C9" s="34">
        <f ca="1">LN(INDIRECT("Sheet1!b"&amp;Sheet1!AE$14+A9))</f>
        <v>-0.65070508991218723</v>
      </c>
      <c r="D9" s="34">
        <f t="shared" ca="1" si="3"/>
        <v>-0.65070508991218723</v>
      </c>
      <c r="E9">
        <f t="shared" ca="1" si="4"/>
        <v>-143.80582487059337</v>
      </c>
      <c r="F9">
        <f t="shared" ca="1" si="5"/>
        <v>48841</v>
      </c>
      <c r="G9">
        <f t="shared" ca="1" si="0"/>
        <v>10793861</v>
      </c>
      <c r="H9">
        <f t="shared" ca="1" si="1"/>
        <v>2385443281</v>
      </c>
      <c r="I9">
        <f t="shared" ca="1" si="2"/>
        <v>-31781.087296401136</v>
      </c>
      <c r="K9" s="39" t="s">
        <v>22</v>
      </c>
      <c r="L9" s="40">
        <f ca="1">2.35703/(SQRT(2)*SQRT(-B41))</f>
        <v>9.438835585691594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IF(A10=0,"",INDIRECT("Sheet1!A"&amp;Sheet1!AE$14+A10))</f>
        <v>222</v>
      </c>
      <c r="C10" s="34">
        <f ca="1">LN(INDIRECT("Sheet1!b"&amp;Sheet1!AE$14+A10))</f>
        <v>-0.35264002115604742</v>
      </c>
      <c r="D10" s="34">
        <f t="shared" ca="1" si="3"/>
        <v>-0.35264002115604742</v>
      </c>
      <c r="E10">
        <f ca="1">IF(COUNT(B10:C10)=2,B10*D10,0)</f>
        <v>-78.286084696642533</v>
      </c>
      <c r="F10">
        <f t="shared" ca="1" si="5"/>
        <v>49284</v>
      </c>
      <c r="G10">
        <f t="shared" ca="1" si="0"/>
        <v>10941048</v>
      </c>
      <c r="H10">
        <f t="shared" ca="1" si="1"/>
        <v>2428912656</v>
      </c>
      <c r="I10">
        <f t="shared" ca="1" si="2"/>
        <v>-17379.51080265464</v>
      </c>
    </row>
    <row r="11" spans="1:13" x14ac:dyDescent="0.25">
      <c r="A11">
        <f>IF(Sheet1!O5=0,0,Sheet1!O4)</f>
        <v>-3</v>
      </c>
      <c r="B11" s="34">
        <f ca="1">IF(A11=0,"",INDIRECT("Sheet1!A"&amp;Sheet1!AE$14+A11))</f>
        <v>223</v>
      </c>
      <c r="C11" s="34">
        <f ca="1">LN(INDIRECT("Sheet1!b"&amp;Sheet1!AE$14+A11))</f>
        <v>-0.25066594688653737</v>
      </c>
      <c r="D11" s="34">
        <f t="shared" ca="1" si="3"/>
        <v>-0.25066594688653737</v>
      </c>
      <c r="E11">
        <f t="shared" ca="1" si="4"/>
        <v>-55.898506155697831</v>
      </c>
      <c r="F11">
        <f t="shared" ca="1" si="5"/>
        <v>49729</v>
      </c>
      <c r="G11">
        <f t="shared" ca="1" si="0"/>
        <v>11089567</v>
      </c>
      <c r="H11">
        <f t="shared" ca="1" si="1"/>
        <v>2472973441</v>
      </c>
      <c r="I11">
        <f t="shared" ca="1" si="2"/>
        <v>-12465.366872720617</v>
      </c>
    </row>
    <row r="12" spans="1:13" x14ac:dyDescent="0.25">
      <c r="A12">
        <f>IF(Sheet1!P5=0,0,Sheet1!P4)</f>
        <v>-2</v>
      </c>
      <c r="B12" s="34">
        <f ca="1">IF(A12=0,"",INDIRECT("Sheet1!A"&amp;Sheet1!AE$14+A12))</f>
        <v>224</v>
      </c>
      <c r="C12" s="34">
        <f ca="1">LN(INDIRECT("Sheet1!b"&amp;Sheet1!AE$14+A12))</f>
        <v>2.3961411824614712E-2</v>
      </c>
      <c r="D12" s="34">
        <f t="shared" ca="1" si="3"/>
        <v>2.3961411824614712E-2</v>
      </c>
      <c r="E12">
        <f t="shared" ca="1" si="4"/>
        <v>5.3673562487136959</v>
      </c>
      <c r="F12">
        <f t="shared" ca="1" si="5"/>
        <v>50176</v>
      </c>
      <c r="G12">
        <f t="shared" ca="1" si="0"/>
        <v>11239424</v>
      </c>
      <c r="H12">
        <f t="shared" ca="1" si="1"/>
        <v>2517630976</v>
      </c>
      <c r="I12">
        <f t="shared" ca="1" si="2"/>
        <v>1202.2877997118678</v>
      </c>
    </row>
    <row r="13" spans="1:13" x14ac:dyDescent="0.25">
      <c r="A13">
        <f>IF(Sheet1!Q5=0,0,Sheet1!Q4)</f>
        <v>-1</v>
      </c>
      <c r="B13" s="34">
        <f ca="1">IF(A13=0,"",INDIRECT("Sheet1!A"&amp;Sheet1!AE$14+A13))</f>
        <v>225</v>
      </c>
      <c r="C13" s="34">
        <f ca="1">LN(INDIRECT("Sheet1!b"&amp;Sheet1!AE$14+A13))</f>
        <v>-9.2814347629540106E-3</v>
      </c>
      <c r="D13" s="34">
        <f t="shared" ca="1" si="3"/>
        <v>-9.2814347629540106E-3</v>
      </c>
      <c r="E13">
        <f t="shared" ca="1" si="4"/>
        <v>-2.0883228216646526</v>
      </c>
      <c r="F13">
        <f t="shared" ca="1" si="5"/>
        <v>50625</v>
      </c>
      <c r="G13">
        <f t="shared" ca="1" si="0"/>
        <v>11390625</v>
      </c>
      <c r="H13">
        <f t="shared" ca="1" si="1"/>
        <v>2562890625</v>
      </c>
      <c r="I13">
        <f t="shared" ca="1" si="2"/>
        <v>-469.8726348745468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INDIRECT("Sheet1!A"&amp;Sheet1!AE$14+A14)</f>
        <v>226</v>
      </c>
      <c r="C14" s="34">
        <f ca="1">LN(INDIRECT("Sheet1!b"&amp;Sheet1!AE$14+A14))</f>
        <v>2.6399481029626207E-2</v>
      </c>
      <c r="D14" s="34">
        <f t="shared" ca="1" si="3"/>
        <v>2.6399481029626207E-2</v>
      </c>
      <c r="E14">
        <f t="shared" ca="1" si="4"/>
        <v>5.9662827126955227</v>
      </c>
      <c r="F14">
        <f t="shared" ca="1" si="5"/>
        <v>51076</v>
      </c>
      <c r="G14">
        <f t="shared" ca="1" si="0"/>
        <v>11543176</v>
      </c>
      <c r="H14">
        <f t="shared" ca="1" si="1"/>
        <v>2608757776</v>
      </c>
      <c r="I14">
        <f t="shared" ca="1" si="2"/>
        <v>1348.379893069188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IF(A15=0,"",INDIRECT("Sheet1!A"&amp;Sheet1!AE$14+A15))</f>
        <v>227</v>
      </c>
      <c r="C15" s="34">
        <f ca="1">LN(INDIRECT("Sheet1!b"&amp;Sheet1!AE$14+A15))</f>
        <v>-7.0228223353481764E-2</v>
      </c>
      <c r="D15" s="34">
        <f t="shared" ca="1" si="3"/>
        <v>-7.0228223353481764E-2</v>
      </c>
      <c r="E15">
        <f t="shared" ca="1" si="4"/>
        <v>-15.94180670124036</v>
      </c>
      <c r="F15">
        <f t="shared" ca="1" si="5"/>
        <v>51529</v>
      </c>
      <c r="G15">
        <f t="shared" ca="1" si="0"/>
        <v>11697083</v>
      </c>
      <c r="H15">
        <f t="shared" ca="1" si="1"/>
        <v>2655237841</v>
      </c>
      <c r="I15">
        <f t="shared" ca="1" si="2"/>
        <v>-3618.790121181562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IF(A16=0,"",INDIRECT("Sheet1!A"&amp;Sheet1!AE$14+A16))</f>
        <v>228</v>
      </c>
      <c r="C16" s="34">
        <f ca="1">LN(INDIRECT("Sheet1!b"&amp;Sheet1!AE$14+A16))</f>
        <v>-9.3645621367041493E-2</v>
      </c>
      <c r="D16" s="34">
        <f t="shared" ca="1" si="3"/>
        <v>-9.3645621367041493E-2</v>
      </c>
      <c r="E16">
        <f t="shared" ca="1" si="4"/>
        <v>-21.351201671685459</v>
      </c>
      <c r="F16">
        <f t="shared" ca="1" si="5"/>
        <v>51984</v>
      </c>
      <c r="G16">
        <f t="shared" ca="1" si="0"/>
        <v>11852352</v>
      </c>
      <c r="H16">
        <f t="shared" ca="1" si="1"/>
        <v>2702336256</v>
      </c>
      <c r="I16">
        <f t="shared" ca="1" si="2"/>
        <v>-4868.0739811442845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IF(A17=0,"",INDIRECT("Sheet1!A"&amp;Sheet1!AE$14+A17))</f>
        <v>229</v>
      </c>
      <c r="C17" s="34">
        <f ca="1">LN(INDIRECT("Sheet1!b"&amp;Sheet1!AE$14+A17))</f>
        <v>-0.27866115034465061</v>
      </c>
      <c r="D17" s="34">
        <f t="shared" ca="1" si="3"/>
        <v>-0.27866115034465061</v>
      </c>
      <c r="E17">
        <f t="shared" ca="1" si="4"/>
        <v>-63.813403428924993</v>
      </c>
      <c r="F17">
        <f t="shared" ca="1" si="5"/>
        <v>52441</v>
      </c>
      <c r="G17">
        <f t="shared" ca="1" si="0"/>
        <v>12008989</v>
      </c>
      <c r="H17">
        <f t="shared" ca="1" si="1"/>
        <v>2750058481</v>
      </c>
      <c r="I17">
        <f t="shared" ca="1" si="2"/>
        <v>-14613.269385223823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IF(A18=0,"",INDIRECT("Sheet1!A"&amp;Sheet1!AE$14+A18))</f>
        <v>230</v>
      </c>
      <c r="C18" s="34">
        <f ca="1">LN(INDIRECT("Sheet1!b"&amp;Sheet1!AE$14+A18))</f>
        <v>-0.34234347551075028</v>
      </c>
      <c r="D18" s="34">
        <f t="shared" ca="1" si="3"/>
        <v>-0.34234347551075028</v>
      </c>
      <c r="E18">
        <f t="shared" ca="1" si="4"/>
        <v>-78.738999367472559</v>
      </c>
      <c r="F18">
        <f t="shared" ca="1" si="5"/>
        <v>52900</v>
      </c>
      <c r="G18">
        <f t="shared" ca="1" si="0"/>
        <v>12167000</v>
      </c>
      <c r="H18">
        <f t="shared" ca="1" si="1"/>
        <v>2798410000</v>
      </c>
      <c r="I18">
        <f t="shared" ca="1" si="2"/>
        <v>-18109.969854518691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IF(A19=0,"",INDIRECT("Sheet1!A"&amp;Sheet1!AE$14+A19))</f>
        <v>231</v>
      </c>
      <c r="C19" s="34">
        <f ca="1">LN(INDIRECT("Sheet1!b"&amp;Sheet1!AE$14+A19))</f>
        <v>-0.91864062606939012</v>
      </c>
      <c r="D19" s="34">
        <f t="shared" ca="1" si="3"/>
        <v>-0.91864062606939012</v>
      </c>
      <c r="E19">
        <f t="shared" ca="1" si="4"/>
        <v>-212.20598462202912</v>
      </c>
      <c r="F19">
        <f t="shared" ca="1" si="5"/>
        <v>53361</v>
      </c>
      <c r="G19">
        <f t="shared" ca="1" si="0"/>
        <v>12326391</v>
      </c>
      <c r="H19">
        <f t="shared" ca="1" si="1"/>
        <v>2847396321</v>
      </c>
      <c r="I19">
        <f t="shared" ca="1" si="2"/>
        <v>-49019.582447688728</v>
      </c>
    </row>
    <row r="20" spans="1:11" x14ac:dyDescent="0.25">
      <c r="A20">
        <f>IF(Sheet1!X5=0,0,Sheet1!X4)</f>
        <v>6</v>
      </c>
      <c r="B20" s="34">
        <f ca="1">IF(A20=0,"",INDIRECT("Sheet1!A"&amp;Sheet1!AE$14+A20))</f>
        <v>232</v>
      </c>
      <c r="C20" s="34">
        <f ca="1">LN(INDIRECT("Sheet1!b"&amp;Sheet1!AE$14+A20))</f>
        <v>-1.3999643359930305</v>
      </c>
      <c r="D20" s="34">
        <f t="shared" ca="1" si="3"/>
        <v>-1.3999643359930305</v>
      </c>
      <c r="E20">
        <f t="shared" ca="1" si="4"/>
        <v>-324.79172595038307</v>
      </c>
      <c r="F20">
        <f t="shared" ca="1" si="5"/>
        <v>53824</v>
      </c>
      <c r="G20">
        <f t="shared" ca="1" si="0"/>
        <v>12487168</v>
      </c>
      <c r="H20">
        <f t="shared" ca="1" si="1"/>
        <v>2897022976</v>
      </c>
      <c r="I20">
        <f t="shared" ca="1" si="2"/>
        <v>-75351.680420488876</v>
      </c>
    </row>
    <row r="21" spans="1:11" x14ac:dyDescent="0.25">
      <c r="A21">
        <f>IF(Sheet1!Y5=0,0,Sheet1!Y4)</f>
        <v>0</v>
      </c>
      <c r="B21" s="34" t="str">
        <f ca="1">IF(A21=0,"",INDIRECT("Sheet1!A"&amp;Sheet1!AE$14+A21))</f>
        <v/>
      </c>
      <c r="C21" s="34">
        <f ca="1">LN(INDIRECT("Sheet1!b"&amp;Sheet1!AE$14+A21))</f>
        <v>2.6399481029626207E-2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IF(A22=0,"",INDIRECT("Sheet1!A"&amp;Sheet1!AE$14+A22))</f>
        <v/>
      </c>
      <c r="C22" s="34">
        <f ca="1">LN(INDIRECT("Sheet1!b"&amp;Sheet1!AE$14+A22))</f>
        <v>2.6399481029626207E-2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2938</v>
      </c>
      <c r="C37" s="41">
        <f ca="1">SUM(D6:D35)</f>
        <v>-5.0880754752679742</v>
      </c>
      <c r="D37" s="41"/>
      <c r="E37" s="52">
        <f ca="1">SUM(E6:E35)</f>
        <v>-1155.3535187334762</v>
      </c>
      <c r="F37" s="52">
        <f ca="1">SUM(F6:F35)</f>
        <v>664170</v>
      </c>
      <c r="G37" s="53">
        <f ca="1">SUM(G6:G35)</f>
        <v>150184684</v>
      </c>
      <c r="H37" s="54">
        <f ca="1">SUM(H6:H35)</f>
        <v>33969630630</v>
      </c>
      <c r="I37" s="54">
        <f ca="1">SUM(I6:I35)</f>
        <v>-262474.90155399719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4736768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-3.1179086173578695E-2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14.063010514236712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-1585.6922526076853</v>
      </c>
      <c r="C43" s="41" t="s">
        <v>36</v>
      </c>
      <c r="D43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sheetData>
    <row r="1" spans="1:13" ht="15.75" x14ac:dyDescent="0.25">
      <c r="A1" s="29" t="s">
        <v>88</v>
      </c>
    </row>
    <row r="2" spans="1:13" ht="18" x14ac:dyDescent="0.25">
      <c r="A2" s="29" t="s">
        <v>14</v>
      </c>
      <c r="K2" s="30"/>
    </row>
    <row r="3" spans="1:13" x14ac:dyDescent="0.25">
      <c r="A3" s="31"/>
    </row>
    <row r="5" spans="1:13" x14ac:dyDescent="0.25">
      <c r="B5" s="32" t="s">
        <v>4</v>
      </c>
      <c r="C5" s="32" t="s">
        <v>76</v>
      </c>
      <c r="D5" s="32" t="s">
        <v>76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</row>
    <row r="6" spans="1:13" x14ac:dyDescent="0.25">
      <c r="A6">
        <f>IF(Sheet1!J5=0,0,Sheet1!J4)</f>
        <v>0</v>
      </c>
      <c r="B6" s="34" t="str">
        <f ca="1">IF(A6=0,"",INDIRECT("Sheet1!A"&amp;Sheet1!AE$15+A6))</f>
        <v/>
      </c>
      <c r="C6" s="34">
        <f ca="1">LN(INDIRECT("Sheet1!b"&amp;Sheet1!AE$15+A6))</f>
        <v>-2.3837799532722965E-3</v>
      </c>
      <c r="D6" s="34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5" t="s">
        <v>78</v>
      </c>
      <c r="L6" s="36"/>
    </row>
    <row r="7" spans="1:13" x14ac:dyDescent="0.25">
      <c r="A7">
        <f>IF(Sheet1!K5=0,0,Sheet1!K4)</f>
        <v>0</v>
      </c>
      <c r="B7" s="34" t="str">
        <f ca="1">IF(A7=0,"",INDIRECT("Sheet1!A"&amp;Sheet1!AE$15+A7))</f>
        <v/>
      </c>
      <c r="C7" s="34">
        <f ca="1">LN(INDIRECT("Sheet1!b"&amp;Sheet1!AE$15+A7))</f>
        <v>-2.3837799532722965E-3</v>
      </c>
      <c r="D7" s="34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7" t="s">
        <v>20</v>
      </c>
      <c r="L7" s="38">
        <f ca="1">EXP(B43-B41*(B42/(2*B41))^2)</f>
        <v>1.1109532333397185</v>
      </c>
      <c r="M7" t="s">
        <v>79</v>
      </c>
    </row>
    <row r="8" spans="1:13" x14ac:dyDescent="0.25">
      <c r="A8">
        <f>IF(Sheet1!L5=0,0,Sheet1!L4)</f>
        <v>-6</v>
      </c>
      <c r="B8" s="34">
        <f ca="1">IF(A8=0,"",INDIRECT("Sheet1!A"&amp;Sheet1!AE$15+A8))</f>
        <v>240</v>
      </c>
      <c r="C8" s="34">
        <f ca="1">LN(INDIRECT("Sheet1!b"&amp;Sheet1!AE$15+A8))</f>
        <v>-1.1229850449179659</v>
      </c>
      <c r="D8" s="34">
        <f t="shared" ca="1" si="3"/>
        <v>-1.1229850449179659</v>
      </c>
      <c r="E8">
        <f ca="1">IF(COUNT(B8:C8)=2,B8*D8,0)</f>
        <v>-269.51641078031184</v>
      </c>
      <c r="F8">
        <f t="shared" ca="1" si="5"/>
        <v>57600</v>
      </c>
      <c r="G8">
        <f t="shared" ca="1" si="0"/>
        <v>13824000</v>
      </c>
      <c r="H8">
        <f t="shared" ca="1" si="1"/>
        <v>3317760000</v>
      </c>
      <c r="I8">
        <f t="shared" ca="1" si="2"/>
        <v>-64683.938587274839</v>
      </c>
      <c r="K8" s="37" t="s">
        <v>21</v>
      </c>
      <c r="L8" s="38">
        <f ca="1">-B42/(2*B41)</f>
        <v>245.27833564592871</v>
      </c>
      <c r="M8" t="s">
        <v>80</v>
      </c>
    </row>
    <row r="9" spans="1:13" x14ac:dyDescent="0.25">
      <c r="A9">
        <f>IF(Sheet1!M5=0,0,Sheet1!M4)</f>
        <v>-5</v>
      </c>
      <c r="B9" s="34">
        <f ca="1">IF(A9=0,"",INDIRECT("Sheet1!A"&amp;Sheet1!AE$15+A9))</f>
        <v>241</v>
      </c>
      <c r="C9" s="34">
        <f ca="1">LN(INDIRECT("Sheet1!b"&amp;Sheet1!AE$15+A9))</f>
        <v>-0.53923000594003478</v>
      </c>
      <c r="D9" s="34">
        <f t="shared" ca="1" si="3"/>
        <v>-0.53923000594003478</v>
      </c>
      <c r="E9">
        <f t="shared" ca="1" si="4"/>
        <v>-129.95443143154839</v>
      </c>
      <c r="F9">
        <f t="shared" ca="1" si="5"/>
        <v>58081</v>
      </c>
      <c r="G9">
        <f t="shared" ca="1" si="0"/>
        <v>13997521</v>
      </c>
      <c r="H9">
        <f t="shared" ca="1" si="1"/>
        <v>3373402561</v>
      </c>
      <c r="I9">
        <f t="shared" ca="1" si="2"/>
        <v>-31319.01797500316</v>
      </c>
      <c r="K9" s="39" t="s">
        <v>22</v>
      </c>
      <c r="L9" s="40">
        <f ca="1">2.35703/(SQRT(2)*SQRT(-B41))</f>
        <v>8.1140586266821639</v>
      </c>
      <c r="M9" t="s">
        <v>81</v>
      </c>
    </row>
    <row r="10" spans="1:13" x14ac:dyDescent="0.25">
      <c r="A10">
        <f>IF(Sheet1!N5=0,0,Sheet1!N4)</f>
        <v>-4</v>
      </c>
      <c r="B10" s="34">
        <f ca="1">IF(A10=0,"",INDIRECT("Sheet1!A"&amp;Sheet1!AE$15+A10))</f>
        <v>242</v>
      </c>
      <c r="C10" s="34">
        <f ca="1">LN(INDIRECT("Sheet1!b"&amp;Sheet1!AE$15+A10))</f>
        <v>-0.16094179593853819</v>
      </c>
      <c r="D10" s="34">
        <f t="shared" ca="1" si="3"/>
        <v>-0.16094179593853819</v>
      </c>
      <c r="E10">
        <f ca="1">IF(COUNT(B10:C10)=2,B10*D10,0)</f>
        <v>-38.947914617126244</v>
      </c>
      <c r="F10">
        <f t="shared" ca="1" si="5"/>
        <v>58564</v>
      </c>
      <c r="G10">
        <f t="shared" ca="1" si="0"/>
        <v>14172488</v>
      </c>
      <c r="H10">
        <f t="shared" ca="1" si="1"/>
        <v>3429742096</v>
      </c>
      <c r="I10">
        <f t="shared" ca="1" si="2"/>
        <v>-9425.3953373445511</v>
      </c>
    </row>
    <row r="11" spans="1:13" x14ac:dyDescent="0.25">
      <c r="A11">
        <f>IF(Sheet1!O5=0,0,Sheet1!O4)</f>
        <v>-3</v>
      </c>
      <c r="B11" s="34">
        <f ca="1">IF(A11=0,"",INDIRECT("Sheet1!A"&amp;Sheet1!AE$15+A11))</f>
        <v>243</v>
      </c>
      <c r="C11" s="34">
        <f ca="1">LN(INDIRECT("Sheet1!b"&amp;Sheet1!AE$15+A11))</f>
        <v>-0.24720513621666745</v>
      </c>
      <c r="D11" s="34">
        <f t="shared" ca="1" si="3"/>
        <v>-0.24720513621666745</v>
      </c>
      <c r="E11">
        <f t="shared" ca="1" si="4"/>
        <v>-60.070848100650188</v>
      </c>
      <c r="F11">
        <f t="shared" ca="1" si="5"/>
        <v>59049</v>
      </c>
      <c r="G11">
        <f t="shared" ca="1" si="0"/>
        <v>14348907</v>
      </c>
      <c r="H11">
        <f t="shared" ca="1" si="1"/>
        <v>3486784401</v>
      </c>
      <c r="I11">
        <f t="shared" ca="1" si="2"/>
        <v>-14597.216088457997</v>
      </c>
    </row>
    <row r="12" spans="1:13" x14ac:dyDescent="0.25">
      <c r="A12">
        <f>IF(Sheet1!P5=0,0,Sheet1!P4)</f>
        <v>-2</v>
      </c>
      <c r="B12" s="34">
        <f ca="1">IF(A12=0,"",INDIRECT("Sheet1!A"&amp;Sheet1!AE$15+A12))</f>
        <v>244</v>
      </c>
      <c r="C12" s="34">
        <f ca="1">LN(INDIRECT("Sheet1!b"&amp;Sheet1!AE$15+A12))</f>
        <v>-6.3132822076192793E-2</v>
      </c>
      <c r="D12" s="34">
        <f t="shared" ca="1" si="3"/>
        <v>-6.3132822076192793E-2</v>
      </c>
      <c r="E12">
        <f t="shared" ca="1" si="4"/>
        <v>-15.404408586591041</v>
      </c>
      <c r="F12">
        <f t="shared" ca="1" si="5"/>
        <v>59536</v>
      </c>
      <c r="G12">
        <f t="shared" ca="1" si="0"/>
        <v>14526784</v>
      </c>
      <c r="H12">
        <f t="shared" ca="1" si="1"/>
        <v>3544535296</v>
      </c>
      <c r="I12">
        <f t="shared" ca="1" si="2"/>
        <v>-3758.6756951282141</v>
      </c>
    </row>
    <row r="13" spans="1:13" x14ac:dyDescent="0.25">
      <c r="A13">
        <f>IF(Sheet1!Q5=0,0,Sheet1!Q4)</f>
        <v>-1</v>
      </c>
      <c r="B13" s="34">
        <f ca="1">IF(A13=0,"",INDIRECT("Sheet1!A"&amp;Sheet1!AE$15+A13))</f>
        <v>245</v>
      </c>
      <c r="C13" s="34">
        <f ca="1">LN(INDIRECT("Sheet1!b"&amp;Sheet1!AE$15+A13))</f>
        <v>-4.6954216571194064E-2</v>
      </c>
      <c r="D13" s="34">
        <f t="shared" ca="1" si="3"/>
        <v>-4.6954216571194064E-2</v>
      </c>
      <c r="E13">
        <f t="shared" ca="1" si="4"/>
        <v>-11.503783059942545</v>
      </c>
      <c r="F13">
        <f t="shared" ca="1" si="5"/>
        <v>60025</v>
      </c>
      <c r="G13">
        <f t="shared" ca="1" si="0"/>
        <v>14706125</v>
      </c>
      <c r="H13">
        <f t="shared" ca="1" si="1"/>
        <v>3603000625</v>
      </c>
      <c r="I13">
        <f t="shared" ca="1" si="2"/>
        <v>-2818.4268496859236</v>
      </c>
      <c r="K13" t="s">
        <v>23</v>
      </c>
    </row>
    <row r="14" spans="1:13" x14ac:dyDescent="0.25">
      <c r="A14">
        <f>IF(Sheet1!R5=0,0,Sheet1!R4)</f>
        <v>0</v>
      </c>
      <c r="B14" s="34">
        <f ca="1">INDIRECT("Sheet1!A"&amp;Sheet1!AE$15+A14)</f>
        <v>246</v>
      </c>
      <c r="C14" s="34">
        <f ca="1">LN(INDIRECT("Sheet1!b"&amp;Sheet1!AE$15+A14))</f>
        <v>-2.3837799532722965E-3</v>
      </c>
      <c r="D14" s="34">
        <f t="shared" ca="1" si="3"/>
        <v>-2.3837799532722965E-3</v>
      </c>
      <c r="E14">
        <f t="shared" ca="1" si="4"/>
        <v>-0.586409868504985</v>
      </c>
      <c r="F14">
        <f t="shared" ca="1" si="5"/>
        <v>60516</v>
      </c>
      <c r="G14">
        <f t="shared" ca="1" si="0"/>
        <v>14886936</v>
      </c>
      <c r="H14">
        <f t="shared" ca="1" si="1"/>
        <v>3662186256</v>
      </c>
      <c r="I14">
        <f t="shared" ca="1" si="2"/>
        <v>-144.25682765222629</v>
      </c>
      <c r="K14" t="s">
        <v>24</v>
      </c>
    </row>
    <row r="15" spans="1:13" x14ac:dyDescent="0.25">
      <c r="A15">
        <f>IF(Sheet1!S5=0,0,Sheet1!S4)</f>
        <v>1</v>
      </c>
      <c r="B15" s="34">
        <f ca="1">IF(A15=0,"",INDIRECT("Sheet1!A"&amp;Sheet1!AE$15+A15))</f>
        <v>247</v>
      </c>
      <c r="C15" s="34">
        <f ca="1">LN(INDIRECT("Sheet1!b"&amp;Sheet1!AE$15+A15))</f>
        <v>-9.5916494465155863E-2</v>
      </c>
      <c r="D15" s="34">
        <f t="shared" ca="1" si="3"/>
        <v>-9.5916494465155863E-2</v>
      </c>
      <c r="E15">
        <f t="shared" ca="1" si="4"/>
        <v>-23.691374132893497</v>
      </c>
      <c r="F15">
        <f t="shared" ca="1" si="5"/>
        <v>61009</v>
      </c>
      <c r="G15">
        <f t="shared" ca="1" si="0"/>
        <v>15069223</v>
      </c>
      <c r="H15">
        <f t="shared" ca="1" si="1"/>
        <v>3722098081</v>
      </c>
      <c r="I15">
        <f t="shared" ca="1" si="2"/>
        <v>-5851.7694108246942</v>
      </c>
      <c r="K15" t="s">
        <v>25</v>
      </c>
    </row>
    <row r="16" spans="1:13" x14ac:dyDescent="0.25">
      <c r="A16">
        <f>IF(Sheet1!T5=0,0,Sheet1!T4)</f>
        <v>2</v>
      </c>
      <c r="B16" s="34">
        <f ca="1">IF(A16=0,"",INDIRECT("Sheet1!A"&amp;Sheet1!AE$15+A16))</f>
        <v>248</v>
      </c>
      <c r="C16" s="34">
        <f ca="1">LN(INDIRECT("Sheet1!b"&amp;Sheet1!AE$15+A16))</f>
        <v>-0.20408806467343318</v>
      </c>
      <c r="D16" s="34">
        <f t="shared" ca="1" si="3"/>
        <v>-0.20408806467343318</v>
      </c>
      <c r="E16">
        <f t="shared" ca="1" si="4"/>
        <v>-50.613840039011428</v>
      </c>
      <c r="F16">
        <f t="shared" ca="1" si="5"/>
        <v>61504</v>
      </c>
      <c r="G16">
        <f t="shared" ca="1" si="0"/>
        <v>15252992</v>
      </c>
      <c r="H16">
        <f t="shared" ca="1" si="1"/>
        <v>3782742016</v>
      </c>
      <c r="I16">
        <f t="shared" ca="1" si="2"/>
        <v>-12552.232329674835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4">
        <f ca="1">IF(A17=0,"",INDIRECT("Sheet1!A"&amp;Sheet1!AE$15+A17))</f>
        <v>249</v>
      </c>
      <c r="C17" s="34">
        <f ca="1">LN(INDIRECT("Sheet1!b"&amp;Sheet1!AE$15+A17))</f>
        <v>-0.27147599127567684</v>
      </c>
      <c r="D17" s="34">
        <f t="shared" ca="1" si="3"/>
        <v>-0.27147599127567684</v>
      </c>
      <c r="E17">
        <f t="shared" ca="1" si="4"/>
        <v>-67.597521827643533</v>
      </c>
      <c r="F17">
        <f t="shared" ca="1" si="5"/>
        <v>62001</v>
      </c>
      <c r="G17">
        <f t="shared" ca="1" si="0"/>
        <v>15438249</v>
      </c>
      <c r="H17">
        <f t="shared" ca="1" si="1"/>
        <v>3844124001</v>
      </c>
      <c r="I17">
        <f t="shared" ca="1" si="2"/>
        <v>-16831.78293508324</v>
      </c>
      <c r="K17" t="s">
        <v>27</v>
      </c>
    </row>
    <row r="18" spans="1:11" x14ac:dyDescent="0.25">
      <c r="A18">
        <f>IF(Sheet1!V5=0,0,Sheet1!V4)</f>
        <v>4</v>
      </c>
      <c r="B18" s="34">
        <f ca="1">IF(A18=0,"",INDIRECT("Sheet1!A"&amp;Sheet1!AE$15+A18))</f>
        <v>250</v>
      </c>
      <c r="C18" s="34">
        <f ca="1">LN(INDIRECT("Sheet1!b"&amp;Sheet1!AE$15+A18))</f>
        <v>-0.69614339529666125</v>
      </c>
      <c r="D18" s="34">
        <f t="shared" ca="1" si="3"/>
        <v>-0.69614339529666125</v>
      </c>
      <c r="E18">
        <f t="shared" ca="1" si="4"/>
        <v>-174.0358488241653</v>
      </c>
      <c r="F18">
        <f t="shared" ca="1" si="5"/>
        <v>62500</v>
      </c>
      <c r="G18">
        <f t="shared" ca="1" si="0"/>
        <v>15625000</v>
      </c>
      <c r="H18">
        <f t="shared" ca="1" si="1"/>
        <v>3906250000</v>
      </c>
      <c r="I18">
        <f t="shared" ca="1" si="2"/>
        <v>-43508.962206041331</v>
      </c>
      <c r="K18" t="s">
        <v>28</v>
      </c>
    </row>
    <row r="19" spans="1:11" x14ac:dyDescent="0.25">
      <c r="A19">
        <f>IF(Sheet1!W5=0,0,Sheet1!W4)</f>
        <v>5</v>
      </c>
      <c r="B19" s="34">
        <f ca="1">IF(A19=0,"",INDIRECT("Sheet1!A"&amp;Sheet1!AE$15+A19))</f>
        <v>251</v>
      </c>
      <c r="C19" s="34">
        <f ca="1">LN(INDIRECT("Sheet1!b"&amp;Sheet1!AE$15+A19))</f>
        <v>-0.90380288940887443</v>
      </c>
      <c r="D19" s="34">
        <f t="shared" ca="1" si="3"/>
        <v>-0.90380288940887443</v>
      </c>
      <c r="E19">
        <f t="shared" ca="1" si="4"/>
        <v>-226.85452524162747</v>
      </c>
      <c r="F19">
        <f t="shared" ca="1" si="5"/>
        <v>63001</v>
      </c>
      <c r="G19">
        <f t="shared" ca="1" si="0"/>
        <v>15813251</v>
      </c>
      <c r="H19">
        <f t="shared" ca="1" si="1"/>
        <v>3969126001</v>
      </c>
      <c r="I19">
        <f t="shared" ca="1" si="2"/>
        <v>-56940.485835648498</v>
      </c>
    </row>
    <row r="20" spans="1:11" x14ac:dyDescent="0.25">
      <c r="A20">
        <f>IF(Sheet1!X5=0,0,Sheet1!X4)</f>
        <v>6</v>
      </c>
      <c r="B20" s="34">
        <f ca="1">IF(A20=0,"",INDIRECT("Sheet1!A"&amp;Sheet1!AE$15+A20))</f>
        <v>252</v>
      </c>
      <c r="C20" s="34">
        <f ca="1">LN(INDIRECT("Sheet1!b"&amp;Sheet1!AE$15+A20))</f>
        <v>-2.2422631019087675</v>
      </c>
      <c r="D20" s="34">
        <f t="shared" ca="1" si="3"/>
        <v>-2.2422631019087675</v>
      </c>
      <c r="E20">
        <f t="shared" ca="1" si="4"/>
        <v>-565.05030168100939</v>
      </c>
      <c r="F20">
        <f t="shared" ca="1" si="5"/>
        <v>63504</v>
      </c>
      <c r="G20">
        <f t="shared" ca="1" si="0"/>
        <v>16003008</v>
      </c>
      <c r="H20">
        <f t="shared" ca="1" si="1"/>
        <v>4032758016</v>
      </c>
      <c r="I20">
        <f t="shared" ca="1" si="2"/>
        <v>-142392.67602361436</v>
      </c>
    </row>
    <row r="21" spans="1:11" x14ac:dyDescent="0.25">
      <c r="A21">
        <f>IF(Sheet1!Y5=0,0,Sheet1!Y4)</f>
        <v>0</v>
      </c>
      <c r="B21" s="34" t="str">
        <f ca="1">IF(A21=0,"",INDIRECT("Sheet1!A"&amp;Sheet1!AE$15+A21))</f>
        <v/>
      </c>
      <c r="C21" s="34">
        <f ca="1">LN(INDIRECT("Sheet1!b"&amp;Sheet1!AE$15+A21))</f>
        <v>-2.3837799532722965E-3</v>
      </c>
      <c r="D21" s="34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4" t="str">
        <f ca="1">IF(A22=0,"",INDIRECT("Sheet1!A"&amp;Sheet1!AE$15+A22))</f>
        <v/>
      </c>
      <c r="C22" s="34">
        <f ca="1">LN(INDIRECT("Sheet1!b"&amp;Sheet1!AE$15+A22))</f>
        <v>-2.3837799532722965E-3</v>
      </c>
      <c r="D22" s="34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4"/>
      <c r="C23" s="34"/>
      <c r="D23" s="34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4"/>
      <c r="C24" s="34"/>
      <c r="D24" s="34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4"/>
      <c r="C25" s="34"/>
      <c r="D25" s="34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4"/>
      <c r="C26" s="34"/>
      <c r="D26" s="34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4"/>
      <c r="C27" s="34"/>
      <c r="D27" s="34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4"/>
      <c r="C28" s="34"/>
      <c r="D28" s="34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4"/>
      <c r="C29" s="34"/>
      <c r="D29" s="34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4"/>
      <c r="C30" s="34"/>
      <c r="D30" s="34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4"/>
      <c r="C31" s="34"/>
      <c r="D31" s="34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4"/>
      <c r="C32" s="34"/>
      <c r="D32" s="34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4"/>
      <c r="C33" s="34"/>
      <c r="D33" s="34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4"/>
      <c r="C34" s="34"/>
      <c r="D34" s="34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4"/>
      <c r="C35" s="34"/>
      <c r="D35" s="34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3" t="str">
        <f>B5</f>
        <v>X</v>
      </c>
      <c r="C36" s="33" t="str">
        <f>C5</f>
        <v>ln(y)</v>
      </c>
      <c r="D36" s="33"/>
      <c r="E36" s="33" t="str">
        <f>E5</f>
        <v>X*Y</v>
      </c>
      <c r="F36" s="33" t="str">
        <f>F5</f>
        <v>X*X</v>
      </c>
      <c r="G36" s="33" t="str">
        <f>G5</f>
        <v>X^3</v>
      </c>
      <c r="H36" s="33" t="str">
        <f>H5</f>
        <v>X^4</v>
      </c>
      <c r="I36" s="33" t="str">
        <f>I5</f>
        <v>X^2y</v>
      </c>
    </row>
    <row r="37" spans="1:11" x14ac:dyDescent="0.25">
      <c r="A37" t="s">
        <v>29</v>
      </c>
      <c r="B37" s="55">
        <f ca="1">SUM(B6:B35)</f>
        <v>3198</v>
      </c>
      <c r="C37" s="41">
        <f ca="1">SUM(D6:D35)</f>
        <v>-6.5965227386424345</v>
      </c>
      <c r="D37" s="41"/>
      <c r="E37" s="52">
        <f ca="1">SUM(E6:E35)</f>
        <v>-1633.827618191026</v>
      </c>
      <c r="F37" s="52">
        <f ca="1">SUM(F6:F35)</f>
        <v>786890</v>
      </c>
      <c r="G37" s="53">
        <f ca="1">SUM(G6:G35)</f>
        <v>193664484</v>
      </c>
      <c r="H37" s="54">
        <f ca="1">SUM(H6:H35)</f>
        <v>47674509350</v>
      </c>
      <c r="I37" s="54">
        <f ca="1">SUM(I6:I35)</f>
        <v>-404824.83610143384</v>
      </c>
    </row>
    <row r="38" spans="1:11" ht="26.25" x14ac:dyDescent="0.25">
      <c r="A38" s="48" t="s">
        <v>30</v>
      </c>
      <c r="B38" s="41">
        <f ca="1">COUNT(B7:B22)</f>
        <v>13</v>
      </c>
      <c r="C38" s="41"/>
      <c r="D38" s="41"/>
      <c r="E38" s="41"/>
      <c r="F38" s="41"/>
      <c r="K38" t="s">
        <v>2</v>
      </c>
    </row>
    <row r="39" spans="1:11" x14ac:dyDescent="0.25">
      <c r="F39" s="41"/>
    </row>
    <row r="40" spans="1:11" x14ac:dyDescent="0.25">
      <c r="A40" t="s">
        <v>31</v>
      </c>
      <c r="B40" s="42">
        <f ca="1">n*F37*H37+2*B37*F37*G37-F37^3-B37^2*H37-n*G37^2</f>
        <v>4736704</v>
      </c>
      <c r="C40" s="41"/>
      <c r="D40" s="41"/>
      <c r="E40" s="41"/>
      <c r="F40" s="41"/>
    </row>
    <row r="41" spans="1:11" ht="15.75" x14ac:dyDescent="0.25">
      <c r="A41" s="43" t="s">
        <v>32</v>
      </c>
      <c r="B41" s="50">
        <f ca="1">(n*F37*I37+B37*G37*C37+B37*F37*E37-F37^2*C37-B37^2*I37-n*G37*E37)/B40</f>
        <v>-4.2191400556431224E-2</v>
      </c>
      <c r="C41" s="41" t="s">
        <v>33</v>
      </c>
      <c r="D41" s="41"/>
      <c r="E41" s="41"/>
      <c r="F41" s="41"/>
    </row>
    <row r="42" spans="1:11" ht="15.75" x14ac:dyDescent="0.25">
      <c r="A42" s="43" t="s">
        <v>34</v>
      </c>
      <c r="B42" s="50">
        <f ca="1">(n*H37*E37+B37*F37*I37+F37*G37*C37-F37^2*E37-B37*H37*C37-n*G37*I37)/B40</f>
        <v>20.697273014104322</v>
      </c>
      <c r="C42" s="41" t="s">
        <v>35</v>
      </c>
      <c r="D42" s="41"/>
      <c r="E42" s="41"/>
      <c r="F42" s="41"/>
    </row>
    <row r="43" spans="1:11" ht="15.75" x14ac:dyDescent="0.25">
      <c r="A43" s="43" t="s">
        <v>77</v>
      </c>
      <c r="B43" s="51">
        <f ca="1">(F37*H37*C37+F37*G37*E37+B37*G37*I37-F37^2*I37-B37*H37*E37-G37^2*C37)/B40</f>
        <v>-2538.1911202388833</v>
      </c>
      <c r="C43" s="41" t="s">
        <v>36</v>
      </c>
      <c r="D4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a</vt:lpstr>
      <vt:lpstr>b</vt:lpstr>
      <vt:lpstr>CoeffC</vt:lpstr>
      <vt:lpstr>Coefficients</vt:lpstr>
      <vt:lpstr>D</vt:lpstr>
      <vt:lpstr>n</vt:lpstr>
      <vt:lpstr>NumPeaks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2014-09-08T13:31:46Z</dcterms:modified>
</cp:coreProperties>
</file>