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SPECTRUM\"/>
    </mc:Choice>
  </mc:AlternateContent>
  <bookViews>
    <workbookView xWindow="0" yWindow="0" windowWidth="16380" windowHeight="8190" tabRatio="70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</sheets>
  <definedNames>
    <definedName name="a">Sheet2!$B$41</definedName>
    <definedName name="b">Sheet2!$B$42</definedName>
    <definedName name="CoeffC">Sheet2!$B$43</definedName>
    <definedName name="Coefficients">Sheet2!$B$41:$B$43</definedName>
    <definedName name="D">Sheet2!$B$40</definedName>
    <definedName name="n">Sheet2!$B$38</definedName>
    <definedName name="NumPeaks">Sheet1!$R$7</definedName>
    <definedName name="sumx">Sheet2!$B$37</definedName>
    <definedName name="sumx2">Sheet2!$F$37</definedName>
    <definedName name="sumx2y">Sheet2!$I$37</definedName>
    <definedName name="sumx3">Sheet2!$G$37</definedName>
    <definedName name="sumx4">Sheet2!$H$37</definedName>
    <definedName name="sumxy">Sheet2!$E$37</definedName>
    <definedName name="sumy">Sheet2!$C$37</definedName>
  </definedNames>
  <calcPr calcId="152511" calcCompleted="0"/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16" i="1"/>
  <c r="F8" i="1"/>
  <c r="F9" i="1"/>
  <c r="I9" i="1" s="1"/>
  <c r="AF8" i="1"/>
  <c r="AG8" i="1"/>
  <c r="G9" i="1"/>
  <c r="H9" i="1"/>
  <c r="AF9" i="1"/>
  <c r="AG9" i="1" s="1"/>
  <c r="J9" i="1" l="1"/>
  <c r="K9" i="1"/>
  <c r="AF10" i="1" l="1"/>
  <c r="AF11" i="1"/>
  <c r="AG11" i="1" s="1"/>
  <c r="AF12" i="1"/>
  <c r="AF13" i="1"/>
  <c r="AF14" i="1"/>
  <c r="AF15" i="1"/>
  <c r="AG15" i="1" s="1"/>
  <c r="AF16" i="1"/>
  <c r="AF17" i="1"/>
  <c r="AG17" i="1" s="1"/>
  <c r="AG10" i="1"/>
  <c r="AG13" i="1"/>
  <c r="AG14" i="1"/>
  <c r="AG12" i="1"/>
  <c r="AG16" i="1"/>
  <c r="I36" i="11" l="1"/>
  <c r="H36" i="11"/>
  <c r="G36" i="11"/>
  <c r="F36" i="11"/>
  <c r="E36" i="11"/>
  <c r="C36" i="11"/>
  <c r="B36" i="11"/>
  <c r="H35" i="11"/>
  <c r="F34" i="11"/>
  <c r="H33" i="11"/>
  <c r="F32" i="11"/>
  <c r="H31" i="11"/>
  <c r="F30" i="11"/>
  <c r="H29" i="11"/>
  <c r="F28" i="11"/>
  <c r="H27" i="11"/>
  <c r="F26" i="11"/>
  <c r="H25" i="11"/>
  <c r="F24" i="11"/>
  <c r="H23" i="11"/>
  <c r="A22" i="11"/>
  <c r="B22" i="11" s="1"/>
  <c r="D22" i="11" s="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B6" i="11" s="1"/>
  <c r="I36" i="10"/>
  <c r="H36" i="10"/>
  <c r="G36" i="10"/>
  <c r="F36" i="10"/>
  <c r="E36" i="10"/>
  <c r="C36" i="10"/>
  <c r="B36" i="10"/>
  <c r="H35" i="10"/>
  <c r="F34" i="10"/>
  <c r="H33" i="10"/>
  <c r="F32" i="10"/>
  <c r="H31" i="10"/>
  <c r="F30" i="10"/>
  <c r="H29" i="10"/>
  <c r="F28" i="10"/>
  <c r="H27" i="10"/>
  <c r="F26" i="10"/>
  <c r="H25" i="10"/>
  <c r="F24" i="10"/>
  <c r="H23" i="10"/>
  <c r="A22" i="10"/>
  <c r="B22" i="10" s="1"/>
  <c r="D22" i="10" s="1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B6" i="10" s="1"/>
  <c r="I36" i="9"/>
  <c r="H36" i="9"/>
  <c r="G36" i="9"/>
  <c r="F36" i="9"/>
  <c r="E36" i="9"/>
  <c r="C36" i="9"/>
  <c r="B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A22" i="9"/>
  <c r="B22" i="9" s="1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B6" i="9" s="1"/>
  <c r="D6" i="9" s="1"/>
  <c r="I36" i="8"/>
  <c r="H36" i="8"/>
  <c r="G36" i="8"/>
  <c r="F36" i="8"/>
  <c r="E36" i="8"/>
  <c r="C36" i="8"/>
  <c r="B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A22" i="8"/>
  <c r="B22" i="8" s="1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B6" i="8" s="1"/>
  <c r="D6" i="8" s="1"/>
  <c r="I36" i="7"/>
  <c r="H36" i="7"/>
  <c r="G36" i="7"/>
  <c r="F36" i="7"/>
  <c r="E36" i="7"/>
  <c r="C36" i="7"/>
  <c r="B36" i="7"/>
  <c r="G35" i="7"/>
  <c r="I34" i="7"/>
  <c r="G33" i="7"/>
  <c r="I32" i="7"/>
  <c r="G31" i="7"/>
  <c r="I30" i="7"/>
  <c r="G29" i="7"/>
  <c r="I28" i="7"/>
  <c r="G27" i="7"/>
  <c r="I26" i="7"/>
  <c r="G25" i="7"/>
  <c r="I24" i="7"/>
  <c r="G23" i="7"/>
  <c r="A22" i="7"/>
  <c r="B22" i="7" s="1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B6" i="7" s="1"/>
  <c r="I36" i="6"/>
  <c r="H36" i="6"/>
  <c r="G36" i="6"/>
  <c r="F36" i="6"/>
  <c r="E36" i="6"/>
  <c r="C36" i="6"/>
  <c r="B36" i="6"/>
  <c r="H35" i="6"/>
  <c r="I34" i="6"/>
  <c r="H33" i="6"/>
  <c r="I32" i="6"/>
  <c r="H31" i="6"/>
  <c r="I30" i="6"/>
  <c r="H29" i="6"/>
  <c r="I28" i="6"/>
  <c r="H27" i="6"/>
  <c r="I26" i="6"/>
  <c r="H25" i="6"/>
  <c r="I24" i="6"/>
  <c r="H23" i="6"/>
  <c r="A22" i="6"/>
  <c r="B22" i="6" s="1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B6" i="6" s="1"/>
  <c r="I36" i="5"/>
  <c r="H36" i="5"/>
  <c r="G36" i="5"/>
  <c r="F36" i="5"/>
  <c r="E36" i="5"/>
  <c r="C36" i="5"/>
  <c r="B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A22" i="5"/>
  <c r="B22" i="5" s="1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B6" i="5" s="1"/>
  <c r="I36" i="4"/>
  <c r="H36" i="4"/>
  <c r="G36" i="4"/>
  <c r="F36" i="4"/>
  <c r="E36" i="4"/>
  <c r="C36" i="4"/>
  <c r="B36" i="4"/>
  <c r="H35" i="4"/>
  <c r="I34" i="4"/>
  <c r="H33" i="4"/>
  <c r="I32" i="4"/>
  <c r="H31" i="4"/>
  <c r="I30" i="4"/>
  <c r="H29" i="4"/>
  <c r="I28" i="4"/>
  <c r="H27" i="4"/>
  <c r="I26" i="4"/>
  <c r="H25" i="4"/>
  <c r="I24" i="4"/>
  <c r="H23" i="4"/>
  <c r="A22" i="4"/>
  <c r="B22" i="4" s="1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B6" i="4" s="1"/>
  <c r="I27" i="5" l="1"/>
  <c r="F26" i="7"/>
  <c r="G35" i="9"/>
  <c r="F34" i="9"/>
  <c r="G28" i="8"/>
  <c r="E34" i="9"/>
  <c r="F34" i="4"/>
  <c r="E24" i="5"/>
  <c r="G27" i="5"/>
  <c r="F35" i="11"/>
  <c r="E31" i="5"/>
  <c r="G30" i="9"/>
  <c r="E33" i="9"/>
  <c r="F35" i="10"/>
  <c r="F30" i="8"/>
  <c r="F28" i="9"/>
  <c r="G33" i="9"/>
  <c r="G32" i="4"/>
  <c r="E25" i="9"/>
  <c r="G27" i="9"/>
  <c r="F33" i="11"/>
  <c r="I27" i="4"/>
  <c r="F30" i="4"/>
  <c r="F24" i="6"/>
  <c r="I27" i="8"/>
  <c r="G25" i="9"/>
  <c r="F26" i="9"/>
  <c r="I29" i="9"/>
  <c r="I33" i="9"/>
  <c r="G34" i="9"/>
  <c r="F27" i="10"/>
  <c r="F27" i="11"/>
  <c r="I35" i="8"/>
  <c r="E26" i="9"/>
  <c r="E29" i="9"/>
  <c r="F33" i="10"/>
  <c r="G28" i="5"/>
  <c r="F28" i="6"/>
  <c r="I25" i="9"/>
  <c r="G26" i="9"/>
  <c r="F26" i="4"/>
  <c r="E30" i="5"/>
  <c r="F32" i="6"/>
  <c r="E32" i="8"/>
  <c r="F28" i="5"/>
  <c r="G29" i="5"/>
  <c r="I23" i="8"/>
  <c r="G27" i="8"/>
  <c r="F28" i="8"/>
  <c r="I31" i="8"/>
  <c r="G35" i="8"/>
  <c r="F25" i="10"/>
  <c r="I29" i="10"/>
  <c r="F25" i="11"/>
  <c r="I29" i="11"/>
  <c r="E30" i="9"/>
  <c r="I25" i="10"/>
  <c r="E33" i="10"/>
  <c r="I25" i="11"/>
  <c r="E33" i="11"/>
  <c r="I23" i="4"/>
  <c r="E31" i="4"/>
  <c r="E35" i="4"/>
  <c r="E23" i="5"/>
  <c r="F30" i="7"/>
  <c r="E24" i="8"/>
  <c r="I31" i="4"/>
  <c r="I35" i="4"/>
  <c r="E28" i="5"/>
  <c r="E29" i="5"/>
  <c r="F30" i="5"/>
  <c r="E32" i="5"/>
  <c r="I35" i="5"/>
  <c r="F34" i="7"/>
  <c r="E23" i="8"/>
  <c r="G24" i="8"/>
  <c r="E27" i="8"/>
  <c r="E28" i="8"/>
  <c r="G29" i="8"/>
  <c r="E31" i="8"/>
  <c r="G32" i="8"/>
  <c r="E35" i="8"/>
  <c r="E25" i="10"/>
  <c r="E29" i="10"/>
  <c r="I33" i="10"/>
  <c r="E25" i="11"/>
  <c r="E29" i="11"/>
  <c r="I33" i="11"/>
  <c r="I32" i="9"/>
  <c r="E25" i="4"/>
  <c r="G26" i="4"/>
  <c r="E29" i="4"/>
  <c r="G30" i="4"/>
  <c r="E33" i="4"/>
  <c r="G34" i="4"/>
  <c r="G23" i="5"/>
  <c r="F24" i="5"/>
  <c r="E25" i="5"/>
  <c r="E26" i="5"/>
  <c r="I28" i="5"/>
  <c r="I29" i="5"/>
  <c r="G30" i="5"/>
  <c r="G31" i="5"/>
  <c r="F32" i="5"/>
  <c r="E33" i="5"/>
  <c r="E34" i="5"/>
  <c r="F26" i="6"/>
  <c r="F34" i="6"/>
  <c r="F28" i="7"/>
  <c r="G23" i="8"/>
  <c r="F24" i="8"/>
  <c r="E25" i="8"/>
  <c r="E26" i="8"/>
  <c r="I28" i="8"/>
  <c r="I29" i="8"/>
  <c r="G30" i="8"/>
  <c r="G31" i="8"/>
  <c r="F32" i="8"/>
  <c r="E33" i="8"/>
  <c r="E34" i="8"/>
  <c r="E23" i="9"/>
  <c r="E24" i="9"/>
  <c r="I26" i="9"/>
  <c r="I27" i="9"/>
  <c r="G28" i="9"/>
  <c r="G29" i="9"/>
  <c r="F30" i="9"/>
  <c r="E31" i="9"/>
  <c r="E32" i="9"/>
  <c r="I34" i="9"/>
  <c r="I35" i="9"/>
  <c r="E23" i="10"/>
  <c r="I27" i="10"/>
  <c r="F29" i="10"/>
  <c r="E31" i="10"/>
  <c r="I35" i="10"/>
  <c r="E23" i="11"/>
  <c r="I27" i="11"/>
  <c r="F29" i="11"/>
  <c r="E31" i="11"/>
  <c r="I35" i="11"/>
  <c r="I34" i="5"/>
  <c r="I26" i="8"/>
  <c r="I34" i="8"/>
  <c r="F24" i="4"/>
  <c r="I25" i="4"/>
  <c r="F28" i="4"/>
  <c r="I29" i="4"/>
  <c r="F32" i="4"/>
  <c r="I33" i="4"/>
  <c r="I23" i="5"/>
  <c r="G24" i="5"/>
  <c r="G25" i="5"/>
  <c r="F26" i="5"/>
  <c r="E27" i="5"/>
  <c r="I30" i="5"/>
  <c r="I31" i="5"/>
  <c r="G32" i="5"/>
  <c r="G33" i="5"/>
  <c r="F34" i="5"/>
  <c r="E35" i="5"/>
  <c r="G25" i="8"/>
  <c r="F26" i="8"/>
  <c r="I30" i="8"/>
  <c r="G33" i="8"/>
  <c r="F34" i="8"/>
  <c r="G23" i="9"/>
  <c r="F24" i="9"/>
  <c r="I28" i="9"/>
  <c r="G31" i="9"/>
  <c r="F32" i="9"/>
  <c r="F23" i="10"/>
  <c r="F31" i="10"/>
  <c r="F23" i="11"/>
  <c r="F31" i="11"/>
  <c r="I26" i="5"/>
  <c r="I24" i="9"/>
  <c r="E23" i="4"/>
  <c r="G24" i="4"/>
  <c r="E27" i="4"/>
  <c r="G28" i="4"/>
  <c r="I24" i="5"/>
  <c r="I25" i="5"/>
  <c r="G26" i="5"/>
  <c r="I32" i="5"/>
  <c r="I33" i="5"/>
  <c r="G34" i="5"/>
  <c r="G35" i="5"/>
  <c r="F30" i="6"/>
  <c r="F24" i="7"/>
  <c r="F32" i="7"/>
  <c r="I24" i="8"/>
  <c r="I25" i="8"/>
  <c r="G26" i="8"/>
  <c r="E29" i="8"/>
  <c r="E30" i="8"/>
  <c r="I32" i="8"/>
  <c r="I33" i="8"/>
  <c r="G34" i="8"/>
  <c r="I23" i="9"/>
  <c r="G24" i="9"/>
  <c r="E27" i="9"/>
  <c r="E28" i="9"/>
  <c r="I30" i="9"/>
  <c r="I31" i="9"/>
  <c r="G32" i="9"/>
  <c r="E35" i="9"/>
  <c r="I23" i="10"/>
  <c r="E27" i="10"/>
  <c r="I31" i="10"/>
  <c r="E35" i="10"/>
  <c r="I23" i="11"/>
  <c r="E27" i="11"/>
  <c r="I31" i="11"/>
  <c r="E35" i="11"/>
  <c r="G24" i="11"/>
  <c r="G26" i="11"/>
  <c r="G28" i="11"/>
  <c r="G30" i="11"/>
  <c r="G32" i="11"/>
  <c r="G34" i="11"/>
  <c r="H24" i="11"/>
  <c r="H34" i="11"/>
  <c r="D6" i="11"/>
  <c r="G23" i="11"/>
  <c r="E24" i="11"/>
  <c r="I24" i="11"/>
  <c r="G25" i="11"/>
  <c r="E26" i="11"/>
  <c r="I26" i="11"/>
  <c r="G27" i="11"/>
  <c r="E28" i="11"/>
  <c r="I28" i="11"/>
  <c r="G29" i="11"/>
  <c r="E30" i="11"/>
  <c r="I30" i="11"/>
  <c r="G31" i="11"/>
  <c r="E32" i="11"/>
  <c r="I32" i="11"/>
  <c r="G33" i="11"/>
  <c r="E34" i="11"/>
  <c r="I34" i="11"/>
  <c r="G35" i="11"/>
  <c r="H26" i="11"/>
  <c r="H28" i="11"/>
  <c r="H30" i="11"/>
  <c r="H32" i="11"/>
  <c r="G24" i="10"/>
  <c r="G26" i="10"/>
  <c r="G28" i="10"/>
  <c r="G30" i="10"/>
  <c r="G32" i="10"/>
  <c r="G34" i="10"/>
  <c r="H34" i="10"/>
  <c r="D6" i="10"/>
  <c r="G23" i="10"/>
  <c r="E24" i="10"/>
  <c r="I24" i="10"/>
  <c r="G25" i="10"/>
  <c r="E26" i="10"/>
  <c r="I26" i="10"/>
  <c r="G27" i="10"/>
  <c r="E28" i="10"/>
  <c r="I28" i="10"/>
  <c r="G29" i="10"/>
  <c r="E30" i="10"/>
  <c r="I30" i="10"/>
  <c r="G31" i="10"/>
  <c r="E32" i="10"/>
  <c r="I32" i="10"/>
  <c r="G33" i="10"/>
  <c r="E34" i="10"/>
  <c r="I34" i="10"/>
  <c r="G35" i="10"/>
  <c r="H24" i="10"/>
  <c r="H26" i="10"/>
  <c r="H28" i="10"/>
  <c r="H30" i="10"/>
  <c r="H32" i="10"/>
  <c r="D22" i="9"/>
  <c r="F23" i="9"/>
  <c r="F25" i="9"/>
  <c r="F27" i="9"/>
  <c r="F29" i="9"/>
  <c r="F31" i="9"/>
  <c r="F33" i="9"/>
  <c r="F35" i="9"/>
  <c r="D22" i="8"/>
  <c r="F23" i="8"/>
  <c r="F25" i="8"/>
  <c r="F27" i="8"/>
  <c r="F29" i="8"/>
  <c r="F31" i="8"/>
  <c r="F33" i="8"/>
  <c r="F35" i="8"/>
  <c r="D6" i="7"/>
  <c r="D22" i="7"/>
  <c r="H23" i="7"/>
  <c r="H25" i="7"/>
  <c r="H27" i="7"/>
  <c r="H29" i="7"/>
  <c r="H31" i="7"/>
  <c r="H33" i="7"/>
  <c r="H35" i="7"/>
  <c r="E23" i="7"/>
  <c r="I23" i="7"/>
  <c r="G24" i="7"/>
  <c r="E25" i="7"/>
  <c r="I25" i="7"/>
  <c r="G26" i="7"/>
  <c r="E27" i="7"/>
  <c r="I27" i="7"/>
  <c r="G28" i="7"/>
  <c r="E29" i="7"/>
  <c r="I29" i="7"/>
  <c r="G30" i="7"/>
  <c r="E31" i="7"/>
  <c r="I31" i="7"/>
  <c r="G32" i="7"/>
  <c r="E33" i="7"/>
  <c r="I33" i="7"/>
  <c r="G34" i="7"/>
  <c r="E35" i="7"/>
  <c r="I35" i="7"/>
  <c r="F23" i="7"/>
  <c r="H24" i="7"/>
  <c r="F25" i="7"/>
  <c r="H26" i="7"/>
  <c r="F27" i="7"/>
  <c r="H28" i="7"/>
  <c r="F29" i="7"/>
  <c r="H30" i="7"/>
  <c r="F31" i="7"/>
  <c r="H32" i="7"/>
  <c r="F33" i="7"/>
  <c r="H34" i="7"/>
  <c r="F35" i="7"/>
  <c r="E24" i="7"/>
  <c r="E26" i="7"/>
  <c r="E28" i="7"/>
  <c r="E30" i="7"/>
  <c r="E32" i="7"/>
  <c r="E34" i="7"/>
  <c r="D6" i="6"/>
  <c r="E23" i="6"/>
  <c r="I23" i="6"/>
  <c r="G24" i="6"/>
  <c r="E25" i="6"/>
  <c r="I25" i="6"/>
  <c r="G26" i="6"/>
  <c r="E27" i="6"/>
  <c r="I27" i="6"/>
  <c r="G28" i="6"/>
  <c r="E29" i="6"/>
  <c r="I29" i="6"/>
  <c r="G30" i="6"/>
  <c r="E31" i="6"/>
  <c r="I31" i="6"/>
  <c r="G32" i="6"/>
  <c r="E33" i="6"/>
  <c r="I33" i="6"/>
  <c r="G34" i="6"/>
  <c r="E35" i="6"/>
  <c r="I35" i="6"/>
  <c r="D22" i="6"/>
  <c r="F23" i="6"/>
  <c r="H24" i="6"/>
  <c r="F25" i="6"/>
  <c r="H26" i="6"/>
  <c r="F27" i="6"/>
  <c r="H28" i="6"/>
  <c r="F29" i="6"/>
  <c r="H30" i="6"/>
  <c r="F31" i="6"/>
  <c r="H32" i="6"/>
  <c r="F33" i="6"/>
  <c r="H34" i="6"/>
  <c r="F35" i="6"/>
  <c r="G23" i="6"/>
  <c r="E24" i="6"/>
  <c r="G25" i="6"/>
  <c r="E26" i="6"/>
  <c r="G27" i="6"/>
  <c r="E28" i="6"/>
  <c r="G29" i="6"/>
  <c r="E30" i="6"/>
  <c r="G31" i="6"/>
  <c r="E32" i="6"/>
  <c r="G33" i="6"/>
  <c r="E34" i="6"/>
  <c r="G35" i="6"/>
  <c r="D22" i="5"/>
  <c r="F23" i="5"/>
  <c r="F25" i="5"/>
  <c r="F27" i="5"/>
  <c r="F29" i="5"/>
  <c r="F31" i="5"/>
  <c r="F33" i="5"/>
  <c r="F35" i="5"/>
  <c r="D6" i="5"/>
  <c r="D6" i="4"/>
  <c r="D22" i="4"/>
  <c r="F23" i="4"/>
  <c r="H24" i="4"/>
  <c r="F25" i="4"/>
  <c r="H26" i="4"/>
  <c r="F27" i="4"/>
  <c r="H28" i="4"/>
  <c r="F29" i="4"/>
  <c r="H30" i="4"/>
  <c r="F31" i="4"/>
  <c r="H32" i="4"/>
  <c r="F33" i="4"/>
  <c r="H34" i="4"/>
  <c r="F35" i="4"/>
  <c r="G23" i="4"/>
  <c r="E24" i="4"/>
  <c r="G25" i="4"/>
  <c r="E26" i="4"/>
  <c r="G27" i="4"/>
  <c r="E28" i="4"/>
  <c r="G29" i="4"/>
  <c r="E30" i="4"/>
  <c r="G31" i="4"/>
  <c r="E32" i="4"/>
  <c r="G33" i="4"/>
  <c r="E34" i="4"/>
  <c r="G35" i="4"/>
  <c r="I36" i="3"/>
  <c r="H36" i="3"/>
  <c r="G36" i="3"/>
  <c r="F36" i="3"/>
  <c r="E36" i="3"/>
  <c r="C36" i="3"/>
  <c r="B36" i="3"/>
  <c r="H35" i="3"/>
  <c r="F34" i="3"/>
  <c r="H33" i="3"/>
  <c r="F32" i="3"/>
  <c r="H31" i="3"/>
  <c r="F30" i="3"/>
  <c r="H29" i="3"/>
  <c r="F28" i="3"/>
  <c r="H27" i="3"/>
  <c r="F26" i="3"/>
  <c r="H25" i="3"/>
  <c r="F24" i="3"/>
  <c r="H23" i="3"/>
  <c r="A22" i="3"/>
  <c r="B22" i="3" s="1"/>
  <c r="D22" i="3" s="1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B6" i="3" s="1"/>
  <c r="C36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F31" i="3" l="1"/>
  <c r="F27" i="3"/>
  <c r="F23" i="3"/>
  <c r="F33" i="3"/>
  <c r="F29" i="3"/>
  <c r="F25" i="3"/>
  <c r="H30" i="3"/>
  <c r="F35" i="3"/>
  <c r="D6" i="3"/>
  <c r="E23" i="3"/>
  <c r="I23" i="3"/>
  <c r="G24" i="3"/>
  <c r="E25" i="3"/>
  <c r="I25" i="3"/>
  <c r="G26" i="3"/>
  <c r="E27" i="3"/>
  <c r="I27" i="3"/>
  <c r="G28" i="3"/>
  <c r="E29" i="3"/>
  <c r="I29" i="3"/>
  <c r="G30" i="3"/>
  <c r="E31" i="3"/>
  <c r="I31" i="3"/>
  <c r="G32" i="3"/>
  <c r="E33" i="3"/>
  <c r="I33" i="3"/>
  <c r="G34" i="3"/>
  <c r="E35" i="3"/>
  <c r="I35" i="3"/>
  <c r="H24" i="3"/>
  <c r="H26" i="3"/>
  <c r="H28" i="3"/>
  <c r="H32" i="3"/>
  <c r="H34" i="3"/>
  <c r="G23" i="3"/>
  <c r="E24" i="3"/>
  <c r="I24" i="3"/>
  <c r="G25" i="3"/>
  <c r="E26" i="3"/>
  <c r="I26" i="3"/>
  <c r="G27" i="3"/>
  <c r="E28" i="3"/>
  <c r="I28" i="3"/>
  <c r="G29" i="3"/>
  <c r="E30" i="3"/>
  <c r="I30" i="3"/>
  <c r="G31" i="3"/>
  <c r="E32" i="3"/>
  <c r="I32" i="3"/>
  <c r="G33" i="3"/>
  <c r="E34" i="3"/>
  <c r="I34" i="3"/>
  <c r="G35" i="3"/>
  <c r="I36" i="2" l="1"/>
  <c r="H36" i="2"/>
  <c r="G36" i="2"/>
  <c r="F36" i="2"/>
  <c r="E36" i="2"/>
  <c r="B36" i="2"/>
  <c r="H10" i="1" l="1"/>
  <c r="H11" i="1"/>
  <c r="H12" i="1"/>
  <c r="H13" i="1"/>
  <c r="H14" i="1"/>
  <c r="H15" i="1"/>
  <c r="G10" i="1"/>
  <c r="G11" i="1"/>
  <c r="G12" i="1"/>
  <c r="G13" i="1"/>
  <c r="G14" i="1"/>
  <c r="G15" i="1"/>
  <c r="F46" i="1"/>
  <c r="F45" i="1"/>
  <c r="F33" i="1"/>
  <c r="F34" i="1"/>
  <c r="F35" i="1"/>
  <c r="F36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I15" i="1" l="1"/>
  <c r="K15" i="1" s="1"/>
  <c r="I11" i="1"/>
  <c r="K11" i="1" s="1"/>
  <c r="F96" i="1"/>
  <c r="F102" i="1"/>
  <c r="F98" i="1"/>
  <c r="F94" i="1"/>
  <c r="F101" i="1"/>
  <c r="F97" i="1"/>
  <c r="F93" i="1"/>
  <c r="F100" i="1"/>
  <c r="F92" i="1"/>
  <c r="F99" i="1"/>
  <c r="F95" i="1"/>
  <c r="I13" i="1"/>
  <c r="K13" i="1" s="1"/>
  <c r="I14" i="1"/>
  <c r="K14" i="1" s="1"/>
  <c r="I10" i="1"/>
  <c r="K10" i="1" s="1"/>
  <c r="I12" i="1"/>
  <c r="K12" i="1" s="1"/>
  <c r="G59" i="1" l="1"/>
  <c r="J10" i="1"/>
  <c r="J14" i="1"/>
  <c r="J11" i="1"/>
  <c r="J15" i="1"/>
  <c r="J12" i="1"/>
  <c r="J13" i="1"/>
  <c r="G125" i="1"/>
  <c r="G72" i="1"/>
  <c r="G155" i="1"/>
  <c r="G65" i="1"/>
  <c r="G219" i="1"/>
  <c r="G236" i="1"/>
  <c r="G147" i="1"/>
  <c r="G77" i="1"/>
  <c r="G166" i="1"/>
  <c r="G229" i="1"/>
  <c r="G216" i="1"/>
  <c r="G118" i="1"/>
  <c r="G192" i="1"/>
  <c r="G202" i="1"/>
  <c r="G143" i="1"/>
  <c r="G252" i="1"/>
  <c r="G189" i="1"/>
  <c r="G233" i="1"/>
  <c r="G238" i="1"/>
  <c r="G201" i="1"/>
  <c r="G86" i="1"/>
  <c r="G207" i="1"/>
  <c r="G93" i="1"/>
  <c r="G96" i="1"/>
  <c r="G82" i="1"/>
  <c r="G115" i="1"/>
  <c r="G196" i="1"/>
  <c r="G249" i="1"/>
  <c r="G258" i="1"/>
  <c r="G99" i="1"/>
  <c r="G110" i="1"/>
  <c r="G129" i="1"/>
  <c r="G213" i="1"/>
  <c r="G60" i="1"/>
  <c r="G136" i="1"/>
  <c r="G131" i="1"/>
  <c r="G256" i="1"/>
  <c r="G141" i="1"/>
  <c r="G163" i="1"/>
  <c r="G186" i="1"/>
  <c r="G262" i="1"/>
  <c r="G222" i="1"/>
  <c r="G117" i="1"/>
  <c r="G169" i="1"/>
  <c r="G225" i="1"/>
  <c r="G152" i="1"/>
  <c r="G253" i="1"/>
  <c r="G70" i="1"/>
  <c r="H70" i="1"/>
  <c r="G255" i="1"/>
  <c r="G57" i="1"/>
  <c r="G133" i="1"/>
  <c r="G150" i="1"/>
  <c r="G179" i="1"/>
  <c r="G62" i="1"/>
  <c r="G144" i="1"/>
  <c r="G217" i="1"/>
  <c r="G119" i="1"/>
  <c r="G193" i="1"/>
  <c r="G208" i="1"/>
  <c r="G83" i="1"/>
  <c r="G89" i="1"/>
  <c r="G204" i="1"/>
  <c r="G261" i="1"/>
  <c r="G91" i="1"/>
  <c r="G106" i="1"/>
  <c r="G121" i="1"/>
  <c r="G140" i="1"/>
  <c r="G185" i="1"/>
  <c r="G199" i="1"/>
  <c r="G214" i="1"/>
  <c r="G210" i="1"/>
  <c r="G247" i="1"/>
  <c r="G64" i="1"/>
  <c r="G74" i="1"/>
  <c r="G113" i="1"/>
  <c r="G128" i="1"/>
  <c r="G102" i="1"/>
  <c r="G139" i="1"/>
  <c r="G184" i="1"/>
  <c r="G191" i="1"/>
  <c r="G175" i="1"/>
  <c r="G104" i="1"/>
  <c r="G231" i="1"/>
  <c r="G79" i="1"/>
  <c r="G98" i="1"/>
  <c r="G135" i="1"/>
  <c r="G160" i="1"/>
  <c r="G212" i="1"/>
  <c r="G228" i="1"/>
  <c r="G242" i="1"/>
  <c r="G108" i="1"/>
  <c r="G171" i="1"/>
  <c r="H173" i="1"/>
  <c r="G173" i="1"/>
  <c r="H101" i="1"/>
  <c r="G101" i="1"/>
  <c r="G246" i="1"/>
  <c r="G138" i="1"/>
  <c r="G227" i="1"/>
  <c r="H198" i="1"/>
  <c r="G198" i="1"/>
  <c r="H243" i="1"/>
  <c r="G243" i="1"/>
  <c r="G241" i="1"/>
  <c r="G154" i="1"/>
  <c r="G168" i="1"/>
  <c r="G149" i="1"/>
  <c r="H223" i="1"/>
  <c r="G223" i="1"/>
  <c r="G235" i="1"/>
  <c r="G124" i="1"/>
  <c r="G172" i="1"/>
  <c r="G244" i="1"/>
  <c r="G80" i="1"/>
  <c r="G157" i="1"/>
  <c r="G226" i="1"/>
  <c r="G127" i="1"/>
  <c r="G132" i="1"/>
  <c r="G85" i="1"/>
  <c r="G137" i="1"/>
  <c r="G87" i="1"/>
  <c r="G61" i="1"/>
  <c r="G94" i="1"/>
  <c r="G111" i="1"/>
  <c r="G130" i="1"/>
  <c r="G153" i="1"/>
  <c r="G170" i="1"/>
  <c r="G190" i="1"/>
  <c r="G206" i="1"/>
  <c r="G224" i="1"/>
  <c r="G239" i="1"/>
  <c r="G257" i="1"/>
  <c r="G90" i="1"/>
  <c r="G254" i="1"/>
  <c r="G100" i="1"/>
  <c r="G164" i="1"/>
  <c r="G234" i="1"/>
  <c r="G142" i="1"/>
  <c r="G260" i="1"/>
  <c r="G263" i="1"/>
  <c r="H245" i="1"/>
  <c r="G245" i="1"/>
  <c r="H95" i="1"/>
  <c r="G95" i="1"/>
  <c r="H183" i="1"/>
  <c r="G183" i="1"/>
  <c r="H159" i="1"/>
  <c r="G159" i="1"/>
  <c r="G251" i="1"/>
  <c r="G81" i="1"/>
  <c r="H162" i="1"/>
  <c r="G162" i="1"/>
  <c r="H177" i="1"/>
  <c r="G177" i="1"/>
  <c r="G92" i="1"/>
  <c r="G107" i="1"/>
  <c r="G134" i="1"/>
  <c r="G165" i="1"/>
  <c r="G211" i="1"/>
  <c r="G114" i="1"/>
  <c r="H145" i="1"/>
  <c r="G145" i="1"/>
  <c r="G188" i="1"/>
  <c r="G218" i="1"/>
  <c r="H194" i="1"/>
  <c r="G194" i="1"/>
  <c r="G75" i="1"/>
  <c r="G209" i="1"/>
  <c r="G146" i="1"/>
  <c r="G195" i="1"/>
  <c r="G151" i="1"/>
  <c r="G180" i="1"/>
  <c r="G63" i="1"/>
  <c r="G84" i="1"/>
  <c r="G105" i="1"/>
  <c r="G120" i="1"/>
  <c r="G178" i="1"/>
  <c r="G200" i="1"/>
  <c r="G215" i="1"/>
  <c r="G232" i="1"/>
  <c r="G248" i="1"/>
  <c r="H122" i="1"/>
  <c r="G122" i="1"/>
  <c r="G205" i="1"/>
  <c r="G58" i="1"/>
  <c r="G123" i="1"/>
  <c r="H158" i="1"/>
  <c r="G158" i="1"/>
  <c r="G174" i="1"/>
  <c r="H68" i="1"/>
  <c r="G68" i="1"/>
  <c r="G240" i="1"/>
  <c r="H88" i="1"/>
  <c r="G88" i="1"/>
  <c r="G103" i="1"/>
  <c r="H181" i="1"/>
  <c r="G181" i="1"/>
  <c r="G112" i="1"/>
  <c r="G176" i="1"/>
  <c r="G67" i="1"/>
  <c r="G161" i="1"/>
  <c r="G230" i="1"/>
  <c r="G76" i="1"/>
  <c r="G97" i="1"/>
  <c r="G71" i="1"/>
  <c r="G197" i="1"/>
  <c r="G116" i="1"/>
  <c r="G69" i="1"/>
  <c r="G66" i="1"/>
  <c r="G109" i="1"/>
  <c r="G126" i="1"/>
  <c r="G148" i="1"/>
  <c r="G167" i="1"/>
  <c r="G182" i="1"/>
  <c r="G221" i="1"/>
  <c r="G237" i="1"/>
  <c r="G250" i="1"/>
  <c r="G73" i="1"/>
  <c r="G203" i="1"/>
  <c r="G78" i="1"/>
  <c r="G156" i="1"/>
  <c r="G220" i="1"/>
  <c r="G187" i="1"/>
  <c r="G259" i="1"/>
  <c r="H20" i="1"/>
  <c r="G31" i="1"/>
  <c r="H77" i="1"/>
  <c r="I77" i="1" s="1"/>
  <c r="K77" i="1" s="1"/>
  <c r="H166" i="1"/>
  <c r="I166" i="1" s="1"/>
  <c r="K166" i="1" s="1"/>
  <c r="H202" i="1"/>
  <c r="I202" i="1" s="1"/>
  <c r="K202" i="1" s="1"/>
  <c r="H219" i="1"/>
  <c r="H236" i="1"/>
  <c r="H147" i="1"/>
  <c r="H186" i="1"/>
  <c r="H31" i="1"/>
  <c r="H125" i="1"/>
  <c r="H143" i="1"/>
  <c r="H72" i="1"/>
  <c r="I72" i="1" s="1"/>
  <c r="K72" i="1" s="1"/>
  <c r="H155" i="1"/>
  <c r="H207" i="1"/>
  <c r="H252" i="1"/>
  <c r="H96" i="1"/>
  <c r="H82" i="1"/>
  <c r="H115" i="1"/>
  <c r="H258" i="1"/>
  <c r="I258" i="1" s="1"/>
  <c r="K258" i="1" s="1"/>
  <c r="H27" i="1"/>
  <c r="H23" i="1"/>
  <c r="H46" i="1"/>
  <c r="H34" i="1"/>
  <c r="H38" i="1"/>
  <c r="H65" i="1"/>
  <c r="H51" i="1"/>
  <c r="H41" i="1"/>
  <c r="H25" i="1"/>
  <c r="H36" i="1"/>
  <c r="H48" i="1"/>
  <c r="H56" i="1"/>
  <c r="H247" i="1"/>
  <c r="H175" i="1"/>
  <c r="H196" i="1"/>
  <c r="H108" i="1"/>
  <c r="H249" i="1"/>
  <c r="H99" i="1"/>
  <c r="H222" i="1"/>
  <c r="H169" i="1"/>
  <c r="H225" i="1"/>
  <c r="H253" i="1"/>
  <c r="I253" i="1" s="1"/>
  <c r="K253" i="1" s="1"/>
  <c r="H189" i="1"/>
  <c r="H233" i="1"/>
  <c r="H238" i="1"/>
  <c r="H201" i="1"/>
  <c r="H86" i="1"/>
  <c r="H93" i="1"/>
  <c r="H110" i="1"/>
  <c r="H129" i="1"/>
  <c r="H213" i="1"/>
  <c r="H60" i="1"/>
  <c r="H136" i="1"/>
  <c r="H256" i="1"/>
  <c r="H141" i="1"/>
  <c r="H163" i="1"/>
  <c r="H205" i="1"/>
  <c r="H262" i="1"/>
  <c r="H29" i="1"/>
  <c r="H40" i="1"/>
  <c r="H165" i="1"/>
  <c r="H131" i="1"/>
  <c r="H84" i="1"/>
  <c r="H210" i="1"/>
  <c r="H42" i="1"/>
  <c r="H255" i="1"/>
  <c r="H240" i="1"/>
  <c r="H57" i="1"/>
  <c r="H117" i="1"/>
  <c r="H133" i="1"/>
  <c r="H150" i="1"/>
  <c r="H179" i="1"/>
  <c r="H62" i="1"/>
  <c r="H144" i="1"/>
  <c r="H217" i="1"/>
  <c r="H119" i="1"/>
  <c r="H193" i="1"/>
  <c r="H152" i="1"/>
  <c r="H83" i="1"/>
  <c r="H89" i="1"/>
  <c r="H126" i="1"/>
  <c r="H204" i="1"/>
  <c r="H259" i="1"/>
  <c r="H121" i="1"/>
  <c r="H140" i="1"/>
  <c r="H185" i="1"/>
  <c r="H199" i="1"/>
  <c r="H64" i="1"/>
  <c r="H74" i="1"/>
  <c r="H113" i="1"/>
  <c r="H128" i="1"/>
  <c r="H102" i="1"/>
  <c r="H139" i="1"/>
  <c r="H184" i="1"/>
  <c r="H191" i="1"/>
  <c r="H104" i="1"/>
  <c r="H231" i="1"/>
  <c r="H79" i="1"/>
  <c r="H98" i="1"/>
  <c r="H135" i="1"/>
  <c r="H160" i="1"/>
  <c r="H212" i="1"/>
  <c r="H228" i="1"/>
  <c r="H242" i="1"/>
  <c r="H171" i="1"/>
  <c r="H208" i="1"/>
  <c r="H261" i="1"/>
  <c r="I261" i="1" s="1"/>
  <c r="K261" i="1" s="1"/>
  <c r="H174" i="1"/>
  <c r="H33" i="1"/>
  <c r="H103" i="1"/>
  <c r="H22" i="1"/>
  <c r="H18" i="1"/>
  <c r="H26" i="1"/>
  <c r="H241" i="1"/>
  <c r="H91" i="1"/>
  <c r="H106" i="1"/>
  <c r="H154" i="1"/>
  <c r="I154" i="1" s="1"/>
  <c r="H229" i="1"/>
  <c r="H55" i="1"/>
  <c r="H168" i="1"/>
  <c r="H216" i="1"/>
  <c r="H118" i="1"/>
  <c r="H149" i="1"/>
  <c r="H192" i="1"/>
  <c r="I192" i="1" s="1"/>
  <c r="H235" i="1"/>
  <c r="H124" i="1"/>
  <c r="H172" i="1"/>
  <c r="H244" i="1"/>
  <c r="H80" i="1"/>
  <c r="H157" i="1"/>
  <c r="H226" i="1"/>
  <c r="H127" i="1"/>
  <c r="H50" i="1"/>
  <c r="H132" i="1"/>
  <c r="I132" i="1" s="1"/>
  <c r="K132" i="1" s="1"/>
  <c r="H85" i="1"/>
  <c r="H214" i="1"/>
  <c r="H137" i="1"/>
  <c r="H87" i="1"/>
  <c r="H61" i="1"/>
  <c r="H94" i="1"/>
  <c r="H111" i="1"/>
  <c r="H130" i="1"/>
  <c r="H153" i="1"/>
  <c r="H170" i="1"/>
  <c r="H190" i="1"/>
  <c r="H206" i="1"/>
  <c r="H224" i="1"/>
  <c r="H239" i="1"/>
  <c r="H257" i="1"/>
  <c r="H90" i="1"/>
  <c r="H254" i="1"/>
  <c r="H100" i="1"/>
  <c r="H164" i="1"/>
  <c r="H234" i="1"/>
  <c r="H142" i="1"/>
  <c r="H260" i="1"/>
  <c r="H263" i="1"/>
  <c r="H59" i="1"/>
  <c r="H81" i="1"/>
  <c r="H92" i="1"/>
  <c r="H107" i="1"/>
  <c r="H134" i="1"/>
  <c r="H211" i="1"/>
  <c r="H114" i="1"/>
  <c r="H188" i="1"/>
  <c r="H218" i="1"/>
  <c r="H75" i="1"/>
  <c r="H209" i="1"/>
  <c r="H146" i="1"/>
  <c r="I146" i="1" s="1"/>
  <c r="K146" i="1" s="1"/>
  <c r="H195" i="1"/>
  <c r="H151" i="1"/>
  <c r="H180" i="1"/>
  <c r="H63" i="1"/>
  <c r="I63" i="1" s="1"/>
  <c r="H105" i="1"/>
  <c r="H120" i="1"/>
  <c r="H178" i="1"/>
  <c r="H200" i="1"/>
  <c r="H215" i="1"/>
  <c r="H232" i="1"/>
  <c r="H248" i="1"/>
  <c r="H43" i="1"/>
  <c r="H58" i="1"/>
  <c r="H123" i="1"/>
  <c r="H246" i="1"/>
  <c r="H138" i="1"/>
  <c r="H227" i="1"/>
  <c r="H251" i="1"/>
  <c r="H30" i="1"/>
  <c r="H53" i="1"/>
  <c r="H112" i="1"/>
  <c r="I112" i="1" s="1"/>
  <c r="K112" i="1" s="1"/>
  <c r="H176" i="1"/>
  <c r="H67" i="1"/>
  <c r="H161" i="1"/>
  <c r="H230" i="1"/>
  <c r="I230" i="1" s="1"/>
  <c r="H76" i="1"/>
  <c r="H97" i="1"/>
  <c r="H71" i="1"/>
  <c r="I71" i="1" s="1"/>
  <c r="K71" i="1" s="1"/>
  <c r="H197" i="1"/>
  <c r="I197" i="1" s="1"/>
  <c r="K197" i="1" s="1"/>
  <c r="H116" i="1"/>
  <c r="H69" i="1"/>
  <c r="H66" i="1"/>
  <c r="I66" i="1" s="1"/>
  <c r="H109" i="1"/>
  <c r="I109" i="1" s="1"/>
  <c r="H148" i="1"/>
  <c r="H167" i="1"/>
  <c r="H182" i="1"/>
  <c r="H221" i="1"/>
  <c r="H237" i="1"/>
  <c r="H250" i="1"/>
  <c r="H73" i="1"/>
  <c r="H203" i="1"/>
  <c r="H78" i="1"/>
  <c r="H156" i="1"/>
  <c r="H220" i="1"/>
  <c r="H187" i="1"/>
  <c r="H47" i="1"/>
  <c r="G16" i="1"/>
  <c r="H16" i="1"/>
  <c r="H17" i="1"/>
  <c r="H32" i="1"/>
  <c r="G19" i="1"/>
  <c r="H19" i="1"/>
  <c r="H54" i="1"/>
  <c r="H44" i="1"/>
  <c r="H52" i="1"/>
  <c r="H37" i="1"/>
  <c r="H39" i="1"/>
  <c r="H49" i="1"/>
  <c r="H24" i="1"/>
  <c r="H21" i="1"/>
  <c r="H28" i="1"/>
  <c r="H45" i="1"/>
  <c r="H35" i="1"/>
  <c r="G53" i="1"/>
  <c r="I53" i="1" s="1"/>
  <c r="G36" i="1"/>
  <c r="I36" i="1" s="1"/>
  <c r="G48" i="1"/>
  <c r="I48" i="1" s="1"/>
  <c r="G42" i="1"/>
  <c r="G33" i="1"/>
  <c r="I33" i="1" s="1"/>
  <c r="K33" i="1" s="1"/>
  <c r="G24" i="1"/>
  <c r="G21" i="1"/>
  <c r="G30" i="1"/>
  <c r="I30" i="1" s="1"/>
  <c r="K30" i="1" s="1"/>
  <c r="G28" i="1"/>
  <c r="G26" i="1"/>
  <c r="G34" i="1"/>
  <c r="G23" i="1"/>
  <c r="G56" i="1"/>
  <c r="G22" i="1"/>
  <c r="G29" i="1"/>
  <c r="I29" i="1" s="1"/>
  <c r="K29" i="1" s="1"/>
  <c r="G27" i="1"/>
  <c r="G40" i="1"/>
  <c r="G38" i="1"/>
  <c r="G51" i="1"/>
  <c r="I51" i="1" s="1"/>
  <c r="K51" i="1" s="1"/>
  <c r="G52" i="1"/>
  <c r="I52" i="1" s="1"/>
  <c r="K52" i="1" s="1"/>
  <c r="G37" i="1"/>
  <c r="I37" i="1" s="1"/>
  <c r="G39" i="1"/>
  <c r="I39" i="1" s="1"/>
  <c r="G49" i="1"/>
  <c r="I49" i="1" s="1"/>
  <c r="K49" i="1" s="1"/>
  <c r="G43" i="1"/>
  <c r="G41" i="1"/>
  <c r="G45" i="1"/>
  <c r="G35" i="1"/>
  <c r="G18" i="1"/>
  <c r="G46" i="1"/>
  <c r="G55" i="1"/>
  <c r="G50" i="1"/>
  <c r="G47" i="1"/>
  <c r="G25" i="1"/>
  <c r="I25" i="1" s="1"/>
  <c r="G17" i="1"/>
  <c r="G32" i="1"/>
  <c r="I32" i="1" s="1"/>
  <c r="K32" i="1" s="1"/>
  <c r="G54" i="1"/>
  <c r="G44" i="1"/>
  <c r="G20" i="1"/>
  <c r="I161" i="1" l="1"/>
  <c r="I59" i="1"/>
  <c r="I18" i="1"/>
  <c r="I17" i="1"/>
  <c r="I219" i="1"/>
  <c r="I65" i="1"/>
  <c r="K65" i="1" s="1"/>
  <c r="I208" i="1"/>
  <c r="K208" i="1" s="1"/>
  <c r="I98" i="1"/>
  <c r="I20" i="1"/>
  <c r="I187" i="1"/>
  <c r="I105" i="1"/>
  <c r="K105" i="1" s="1"/>
  <c r="I157" i="1"/>
  <c r="I229" i="1"/>
  <c r="I184" i="1"/>
  <c r="K184" i="1" s="1"/>
  <c r="I113" i="1"/>
  <c r="I133" i="1"/>
  <c r="K133" i="1" s="1"/>
  <c r="I131" i="1"/>
  <c r="I246" i="1"/>
  <c r="K246" i="1" s="1"/>
  <c r="I210" i="1"/>
  <c r="I169" i="1"/>
  <c r="K169" i="1" s="1"/>
  <c r="I251" i="1"/>
  <c r="I199" i="1"/>
  <c r="I115" i="1"/>
  <c r="K115" i="1" s="1"/>
  <c r="I207" i="1"/>
  <c r="I160" i="1"/>
  <c r="K160" i="1" s="1"/>
  <c r="I231" i="1"/>
  <c r="I140" i="1"/>
  <c r="K140" i="1" s="1"/>
  <c r="I117" i="1"/>
  <c r="I136" i="1"/>
  <c r="K136" i="1" s="1"/>
  <c r="I249" i="1"/>
  <c r="I186" i="1"/>
  <c r="I163" i="1"/>
  <c r="I93" i="1"/>
  <c r="I143" i="1"/>
  <c r="I38" i="1"/>
  <c r="I26" i="1"/>
  <c r="K26" i="1" s="1"/>
  <c r="I58" i="1"/>
  <c r="K58" i="1" s="1"/>
  <c r="I234" i="1"/>
  <c r="K234" i="1" s="1"/>
  <c r="I130" i="1"/>
  <c r="K130" i="1" s="1"/>
  <c r="I103" i="1"/>
  <c r="I27" i="1"/>
  <c r="K27" i="1" s="1"/>
  <c r="I42" i="1"/>
  <c r="K42" i="1" s="1"/>
  <c r="I156" i="1"/>
  <c r="I250" i="1"/>
  <c r="K250" i="1" s="1"/>
  <c r="I167" i="1"/>
  <c r="K167" i="1" s="1"/>
  <c r="I248" i="1"/>
  <c r="I178" i="1"/>
  <c r="I127" i="1"/>
  <c r="K127" i="1" s="1"/>
  <c r="I244" i="1"/>
  <c r="I106" i="1"/>
  <c r="K106" i="1" s="1"/>
  <c r="I174" i="1"/>
  <c r="I102" i="1"/>
  <c r="I64" i="1"/>
  <c r="I89" i="1"/>
  <c r="K89" i="1" s="1"/>
  <c r="I119" i="1"/>
  <c r="I179" i="1"/>
  <c r="I60" i="1"/>
  <c r="I233" i="1"/>
  <c r="K233" i="1" s="1"/>
  <c r="I108" i="1"/>
  <c r="I252" i="1"/>
  <c r="I181" i="1"/>
  <c r="I223" i="1"/>
  <c r="I198" i="1"/>
  <c r="I41" i="1"/>
  <c r="I40" i="1"/>
  <c r="I56" i="1"/>
  <c r="I225" i="1"/>
  <c r="I34" i="1"/>
  <c r="I78" i="1"/>
  <c r="I237" i="1"/>
  <c r="K237" i="1" s="1"/>
  <c r="I148" i="1"/>
  <c r="I120" i="1"/>
  <c r="K120" i="1" s="1"/>
  <c r="I226" i="1"/>
  <c r="I91" i="1"/>
  <c r="K91" i="1" s="1"/>
  <c r="I191" i="1"/>
  <c r="K191" i="1" s="1"/>
  <c r="I128" i="1"/>
  <c r="K128" i="1" s="1"/>
  <c r="I83" i="1"/>
  <c r="K83" i="1" s="1"/>
  <c r="I217" i="1"/>
  <c r="K217" i="1" s="1"/>
  <c r="I150" i="1"/>
  <c r="I213" i="1"/>
  <c r="I86" i="1"/>
  <c r="I262" i="1"/>
  <c r="I196" i="1"/>
  <c r="I220" i="1"/>
  <c r="I73" i="1"/>
  <c r="I182" i="1"/>
  <c r="I80" i="1"/>
  <c r="I235" i="1"/>
  <c r="I139" i="1"/>
  <c r="K139" i="1" s="1"/>
  <c r="I74" i="1"/>
  <c r="K74" i="1" s="1"/>
  <c r="I193" i="1"/>
  <c r="K193" i="1" s="1"/>
  <c r="I62" i="1"/>
  <c r="I165" i="1"/>
  <c r="I214" i="1"/>
  <c r="K214" i="1" s="1"/>
  <c r="I168" i="1"/>
  <c r="I242" i="1"/>
  <c r="I135" i="1"/>
  <c r="I104" i="1"/>
  <c r="I121" i="1"/>
  <c r="K121" i="1" s="1"/>
  <c r="I57" i="1"/>
  <c r="K57" i="1" s="1"/>
  <c r="I123" i="1"/>
  <c r="I81" i="1"/>
  <c r="I142" i="1"/>
  <c r="I254" i="1"/>
  <c r="K254" i="1" s="1"/>
  <c r="I224" i="1"/>
  <c r="K224" i="1" s="1"/>
  <c r="I153" i="1"/>
  <c r="I61" i="1"/>
  <c r="K61" i="1" s="1"/>
  <c r="I259" i="1"/>
  <c r="K259" i="1" s="1"/>
  <c r="I240" i="1"/>
  <c r="K240" i="1" s="1"/>
  <c r="I55" i="1"/>
  <c r="I45" i="1"/>
  <c r="K45" i="1" s="1"/>
  <c r="I22" i="1"/>
  <c r="I24" i="1"/>
  <c r="I79" i="1"/>
  <c r="K79" i="1" s="1"/>
  <c r="I185" i="1"/>
  <c r="I255" i="1"/>
  <c r="K255" i="1" s="1"/>
  <c r="I175" i="1"/>
  <c r="I162" i="1"/>
  <c r="K162" i="1" s="1"/>
  <c r="I159" i="1"/>
  <c r="I95" i="1"/>
  <c r="K95" i="1" s="1"/>
  <c r="I101" i="1"/>
  <c r="I44" i="1"/>
  <c r="I46" i="1"/>
  <c r="I107" i="1"/>
  <c r="I257" i="1"/>
  <c r="I190" i="1"/>
  <c r="K190" i="1" s="1"/>
  <c r="I111" i="1"/>
  <c r="K111" i="1" s="1"/>
  <c r="I137" i="1"/>
  <c r="I171" i="1"/>
  <c r="I247" i="1"/>
  <c r="I183" i="1"/>
  <c r="K183" i="1" s="1"/>
  <c r="I47" i="1"/>
  <c r="I69" i="1"/>
  <c r="K69" i="1" s="1"/>
  <c r="I97" i="1"/>
  <c r="I67" i="1"/>
  <c r="K67" i="1" s="1"/>
  <c r="I180" i="1"/>
  <c r="I209" i="1"/>
  <c r="K209" i="1" s="1"/>
  <c r="I114" i="1"/>
  <c r="K114" i="1" s="1"/>
  <c r="I116" i="1"/>
  <c r="I76" i="1"/>
  <c r="K76" i="1" s="1"/>
  <c r="I176" i="1"/>
  <c r="I151" i="1"/>
  <c r="I75" i="1"/>
  <c r="K75" i="1" s="1"/>
  <c r="I211" i="1"/>
  <c r="I85" i="1"/>
  <c r="I149" i="1"/>
  <c r="I158" i="1"/>
  <c r="I68" i="1"/>
  <c r="K68" i="1" s="1"/>
  <c r="I122" i="1"/>
  <c r="I243" i="1"/>
  <c r="I92" i="1"/>
  <c r="I260" i="1"/>
  <c r="K260" i="1" s="1"/>
  <c r="I100" i="1"/>
  <c r="I239" i="1"/>
  <c r="K239" i="1" s="1"/>
  <c r="I170" i="1"/>
  <c r="K170" i="1" s="1"/>
  <c r="I94" i="1"/>
  <c r="I88" i="1"/>
  <c r="I194" i="1"/>
  <c r="K194" i="1" s="1"/>
  <c r="I145" i="1"/>
  <c r="K145" i="1" s="1"/>
  <c r="I177" i="1"/>
  <c r="I245" i="1"/>
  <c r="I173" i="1"/>
  <c r="I221" i="1"/>
  <c r="I195" i="1"/>
  <c r="K195" i="1" s="1"/>
  <c r="I206" i="1"/>
  <c r="I124" i="1"/>
  <c r="K124" i="1" s="1"/>
  <c r="I144" i="1"/>
  <c r="I256" i="1"/>
  <c r="I201" i="1"/>
  <c r="K201" i="1" s="1"/>
  <c r="I82" i="1"/>
  <c r="K82" i="1" s="1"/>
  <c r="I155" i="1"/>
  <c r="K155" i="1" s="1"/>
  <c r="I236" i="1"/>
  <c r="K236" i="1" s="1"/>
  <c r="I28" i="1"/>
  <c r="I54" i="1"/>
  <c r="I50" i="1"/>
  <c r="I35" i="1"/>
  <c r="I21" i="1"/>
  <c r="I232" i="1"/>
  <c r="K232" i="1" s="1"/>
  <c r="I172" i="1"/>
  <c r="I228" i="1"/>
  <c r="I84" i="1"/>
  <c r="I141" i="1"/>
  <c r="I189" i="1"/>
  <c r="K189" i="1" s="1"/>
  <c r="I222" i="1"/>
  <c r="K222" i="1" s="1"/>
  <c r="I125" i="1"/>
  <c r="I147" i="1"/>
  <c r="K147" i="1" s="1"/>
  <c r="I215" i="1"/>
  <c r="K215" i="1" s="1"/>
  <c r="I218" i="1"/>
  <c r="K218" i="1" s="1"/>
  <c r="I134" i="1"/>
  <c r="K134" i="1" s="1"/>
  <c r="I90" i="1"/>
  <c r="K90" i="1" s="1"/>
  <c r="I87" i="1"/>
  <c r="I204" i="1"/>
  <c r="I129" i="1"/>
  <c r="I99" i="1"/>
  <c r="I138" i="1"/>
  <c r="I200" i="1"/>
  <c r="K200" i="1" s="1"/>
  <c r="I188" i="1"/>
  <c r="I263" i="1"/>
  <c r="I164" i="1"/>
  <c r="I216" i="1"/>
  <c r="K216" i="1" s="1"/>
  <c r="I126" i="1"/>
  <c r="I205" i="1"/>
  <c r="K205" i="1" s="1"/>
  <c r="I110" i="1"/>
  <c r="I238" i="1"/>
  <c r="K238" i="1" s="1"/>
  <c r="I96" i="1"/>
  <c r="I70" i="1"/>
  <c r="K70" i="1" s="1"/>
  <c r="I31" i="1"/>
  <c r="I203" i="1"/>
  <c r="I227" i="1"/>
  <c r="I118" i="1"/>
  <c r="I241" i="1"/>
  <c r="I212" i="1"/>
  <c r="I152" i="1"/>
  <c r="I43" i="1"/>
  <c r="K43" i="1" s="1"/>
  <c r="I23" i="1"/>
  <c r="I19" i="1"/>
  <c r="I16" i="1"/>
  <c r="K92" i="1" l="1"/>
  <c r="K223" i="1"/>
  <c r="K135" i="1"/>
  <c r="J22" i="1"/>
  <c r="K22" i="1" s="1"/>
  <c r="J38" i="1"/>
  <c r="K38" i="1" s="1"/>
  <c r="J54" i="1"/>
  <c r="K54" i="1" s="1"/>
  <c r="J70" i="1"/>
  <c r="J86" i="1"/>
  <c r="K86" i="1" s="1"/>
  <c r="J102" i="1"/>
  <c r="K102" i="1" s="1"/>
  <c r="J118" i="1"/>
  <c r="K118" i="1" s="1"/>
  <c r="J134" i="1"/>
  <c r="J150" i="1"/>
  <c r="K150" i="1" s="1"/>
  <c r="J166" i="1"/>
  <c r="J182" i="1"/>
  <c r="K182" i="1" s="1"/>
  <c r="J198" i="1"/>
  <c r="K198" i="1" s="1"/>
  <c r="J214" i="1"/>
  <c r="J230" i="1"/>
  <c r="K230" i="1" s="1"/>
  <c r="J246" i="1"/>
  <c r="J262" i="1"/>
  <c r="K262" i="1" s="1"/>
  <c r="J149" i="1"/>
  <c r="K149" i="1" s="1"/>
  <c r="J197" i="1"/>
  <c r="J31" i="1"/>
  <c r="K31" i="1" s="1"/>
  <c r="J47" i="1"/>
  <c r="K47" i="1" s="1"/>
  <c r="J63" i="1"/>
  <c r="K63" i="1" s="1"/>
  <c r="J79" i="1"/>
  <c r="J95" i="1"/>
  <c r="J111" i="1"/>
  <c r="J127" i="1"/>
  <c r="J143" i="1"/>
  <c r="K143" i="1" s="1"/>
  <c r="J159" i="1"/>
  <c r="K159" i="1" s="1"/>
  <c r="J175" i="1"/>
  <c r="K175" i="1" s="1"/>
  <c r="J191" i="1"/>
  <c r="J207" i="1"/>
  <c r="K207" i="1" s="1"/>
  <c r="J223" i="1"/>
  <c r="J239" i="1"/>
  <c r="J255" i="1"/>
  <c r="J21" i="1"/>
  <c r="K21" i="1" s="1"/>
  <c r="J57" i="1"/>
  <c r="J93" i="1"/>
  <c r="K93" i="1" s="1"/>
  <c r="J129" i="1"/>
  <c r="K129" i="1" s="1"/>
  <c r="J177" i="1"/>
  <c r="K177" i="1" s="1"/>
  <c r="J28" i="1"/>
  <c r="K28" i="1" s="1"/>
  <c r="J44" i="1"/>
  <c r="K44" i="1" s="1"/>
  <c r="J60" i="1"/>
  <c r="K60" i="1" s="1"/>
  <c r="J76" i="1"/>
  <c r="J92" i="1"/>
  <c r="J108" i="1"/>
  <c r="K108" i="1" s="1"/>
  <c r="J124" i="1"/>
  <c r="J140" i="1"/>
  <c r="J156" i="1"/>
  <c r="K156" i="1" s="1"/>
  <c r="J172" i="1"/>
  <c r="K172" i="1" s="1"/>
  <c r="J188" i="1"/>
  <c r="K188" i="1" s="1"/>
  <c r="J204" i="1"/>
  <c r="K204" i="1" s="1"/>
  <c r="J220" i="1"/>
  <c r="K220" i="1" s="1"/>
  <c r="J236" i="1"/>
  <c r="J252" i="1"/>
  <c r="K252" i="1" s="1"/>
  <c r="J25" i="1"/>
  <c r="K25" i="1" s="1"/>
  <c r="J61" i="1"/>
  <c r="J89" i="1"/>
  <c r="J125" i="1"/>
  <c r="K125" i="1" s="1"/>
  <c r="J169" i="1"/>
  <c r="J217" i="1"/>
  <c r="J253" i="1"/>
  <c r="J229" i="1"/>
  <c r="K229" i="1" s="1"/>
  <c r="J26" i="1"/>
  <c r="J42" i="1"/>
  <c r="J58" i="1"/>
  <c r="J74" i="1"/>
  <c r="J90" i="1"/>
  <c r="J106" i="1"/>
  <c r="J122" i="1"/>
  <c r="K122" i="1" s="1"/>
  <c r="J138" i="1"/>
  <c r="K138" i="1" s="1"/>
  <c r="J154" i="1"/>
  <c r="K154" i="1" s="1"/>
  <c r="J170" i="1"/>
  <c r="J186" i="1"/>
  <c r="K186" i="1" s="1"/>
  <c r="J202" i="1"/>
  <c r="J218" i="1"/>
  <c r="J234" i="1"/>
  <c r="J250" i="1"/>
  <c r="J53" i="1"/>
  <c r="K53" i="1" s="1"/>
  <c r="J161" i="1"/>
  <c r="K161" i="1" s="1"/>
  <c r="J209" i="1"/>
  <c r="J19" i="1"/>
  <c r="K19" i="1" s="1"/>
  <c r="J35" i="1"/>
  <c r="K35" i="1" s="1"/>
  <c r="J51" i="1"/>
  <c r="J67" i="1"/>
  <c r="J83" i="1"/>
  <c r="J99" i="1"/>
  <c r="K99" i="1" s="1"/>
  <c r="J115" i="1"/>
  <c r="J131" i="1"/>
  <c r="K131" i="1" s="1"/>
  <c r="J147" i="1"/>
  <c r="J163" i="1"/>
  <c r="K163" i="1" s="1"/>
  <c r="J179" i="1"/>
  <c r="K179" i="1" s="1"/>
  <c r="J195" i="1"/>
  <c r="J211" i="1"/>
  <c r="K211" i="1" s="1"/>
  <c r="J227" i="1"/>
  <c r="K227" i="1" s="1"/>
  <c r="J243" i="1"/>
  <c r="K243" i="1" s="1"/>
  <c r="J259" i="1"/>
  <c r="J29" i="1"/>
  <c r="J69" i="1"/>
  <c r="J101" i="1"/>
  <c r="K101" i="1" s="1"/>
  <c r="J141" i="1"/>
  <c r="K141" i="1" s="1"/>
  <c r="J189" i="1"/>
  <c r="J16" i="1"/>
  <c r="K16" i="1" s="1"/>
  <c r="J32" i="1"/>
  <c r="J48" i="1"/>
  <c r="K48" i="1" s="1"/>
  <c r="J64" i="1"/>
  <c r="K64" i="1" s="1"/>
  <c r="J80" i="1"/>
  <c r="K80" i="1" s="1"/>
  <c r="J96" i="1"/>
  <c r="K96" i="1" s="1"/>
  <c r="J112" i="1"/>
  <c r="J128" i="1"/>
  <c r="J144" i="1"/>
  <c r="K144" i="1" s="1"/>
  <c r="J160" i="1"/>
  <c r="J176" i="1"/>
  <c r="K176" i="1" s="1"/>
  <c r="J192" i="1"/>
  <c r="K192" i="1" s="1"/>
  <c r="J208" i="1"/>
  <c r="J224" i="1"/>
  <c r="J240" i="1"/>
  <c r="J256" i="1"/>
  <c r="K256" i="1" s="1"/>
  <c r="J33" i="1"/>
  <c r="J65" i="1"/>
  <c r="J97" i="1"/>
  <c r="K97" i="1" s="1"/>
  <c r="J133" i="1"/>
  <c r="J181" i="1"/>
  <c r="K181" i="1" s="1"/>
  <c r="J233" i="1"/>
  <c r="J225" i="1"/>
  <c r="K225" i="1" s="1"/>
  <c r="J245" i="1"/>
  <c r="K245" i="1" s="1"/>
  <c r="J30" i="1"/>
  <c r="J46" i="1"/>
  <c r="K46" i="1" s="1"/>
  <c r="J62" i="1"/>
  <c r="K62" i="1" s="1"/>
  <c r="J78" i="1"/>
  <c r="K78" i="1" s="1"/>
  <c r="J94" i="1"/>
  <c r="K94" i="1" s="1"/>
  <c r="J110" i="1"/>
  <c r="K110" i="1" s="1"/>
  <c r="J126" i="1"/>
  <c r="K126" i="1" s="1"/>
  <c r="J142" i="1"/>
  <c r="K142" i="1" s="1"/>
  <c r="J158" i="1"/>
  <c r="K158" i="1" s="1"/>
  <c r="J174" i="1"/>
  <c r="K174" i="1" s="1"/>
  <c r="J190" i="1"/>
  <c r="J206" i="1"/>
  <c r="K206" i="1" s="1"/>
  <c r="J222" i="1"/>
  <c r="J238" i="1"/>
  <c r="J254" i="1"/>
  <c r="J121" i="1"/>
  <c r="J173" i="1"/>
  <c r="K173" i="1" s="1"/>
  <c r="J221" i="1"/>
  <c r="K221" i="1" s="1"/>
  <c r="J23" i="1"/>
  <c r="K23" i="1" s="1"/>
  <c r="J39" i="1"/>
  <c r="K39" i="1" s="1"/>
  <c r="J55" i="1"/>
  <c r="K55" i="1" s="1"/>
  <c r="J71" i="1"/>
  <c r="J87" i="1"/>
  <c r="K87" i="1" s="1"/>
  <c r="J103" i="1"/>
  <c r="K103" i="1" s="1"/>
  <c r="J119" i="1"/>
  <c r="K119" i="1" s="1"/>
  <c r="J135" i="1"/>
  <c r="J151" i="1"/>
  <c r="K151" i="1" s="1"/>
  <c r="J167" i="1"/>
  <c r="J183" i="1"/>
  <c r="J199" i="1"/>
  <c r="K199" i="1" s="1"/>
  <c r="J215" i="1"/>
  <c r="J231" i="1"/>
  <c r="K231" i="1" s="1"/>
  <c r="J247" i="1"/>
  <c r="K247" i="1" s="1"/>
  <c r="J263" i="1"/>
  <c r="J37" i="1"/>
  <c r="K37" i="1" s="1"/>
  <c r="J77" i="1"/>
  <c r="J109" i="1"/>
  <c r="K109" i="1" s="1"/>
  <c r="J153" i="1"/>
  <c r="K153" i="1" s="1"/>
  <c r="J201" i="1"/>
  <c r="J20" i="1"/>
  <c r="K20" i="1" s="1"/>
  <c r="J36" i="1"/>
  <c r="K36" i="1" s="1"/>
  <c r="J52" i="1"/>
  <c r="J68" i="1"/>
  <c r="J84" i="1"/>
  <c r="K84" i="1" s="1"/>
  <c r="J100" i="1"/>
  <c r="K100" i="1" s="1"/>
  <c r="J116" i="1"/>
  <c r="K116" i="1" s="1"/>
  <c r="J132" i="1"/>
  <c r="J148" i="1"/>
  <c r="K148" i="1" s="1"/>
  <c r="J164" i="1"/>
  <c r="K164" i="1" s="1"/>
  <c r="J180" i="1"/>
  <c r="K180" i="1" s="1"/>
  <c r="J196" i="1"/>
  <c r="K196" i="1" s="1"/>
  <c r="J212" i="1"/>
  <c r="K212" i="1" s="1"/>
  <c r="J228" i="1"/>
  <c r="K228" i="1" s="1"/>
  <c r="J244" i="1"/>
  <c r="K244" i="1" s="1"/>
  <c r="J260" i="1"/>
  <c r="J41" i="1"/>
  <c r="K41" i="1" s="1"/>
  <c r="J73" i="1"/>
  <c r="K73" i="1" s="1"/>
  <c r="J105" i="1"/>
  <c r="J145" i="1"/>
  <c r="J193" i="1"/>
  <c r="J249" i="1"/>
  <c r="K249" i="1" s="1"/>
  <c r="J241" i="1"/>
  <c r="K241" i="1" s="1"/>
  <c r="J261" i="1"/>
  <c r="J18" i="1"/>
  <c r="K18" i="1" s="1"/>
  <c r="J34" i="1"/>
  <c r="K34" i="1" s="1"/>
  <c r="J50" i="1"/>
  <c r="K50" i="1" s="1"/>
  <c r="J66" i="1"/>
  <c r="K66" i="1" s="1"/>
  <c r="J82" i="1"/>
  <c r="J98" i="1"/>
  <c r="K98" i="1" s="1"/>
  <c r="J114" i="1"/>
  <c r="J130" i="1"/>
  <c r="J146" i="1"/>
  <c r="J162" i="1"/>
  <c r="J178" i="1"/>
  <c r="K178" i="1" s="1"/>
  <c r="J194" i="1"/>
  <c r="J210" i="1"/>
  <c r="K210" i="1" s="1"/>
  <c r="J226" i="1"/>
  <c r="K226" i="1" s="1"/>
  <c r="J242" i="1"/>
  <c r="K242" i="1" s="1"/>
  <c r="J258" i="1"/>
  <c r="J137" i="1"/>
  <c r="K137" i="1" s="1"/>
  <c r="J185" i="1"/>
  <c r="K185" i="1" s="1"/>
  <c r="J27" i="1"/>
  <c r="J43" i="1"/>
  <c r="J59" i="1"/>
  <c r="K59" i="1" s="1"/>
  <c r="J75" i="1"/>
  <c r="J203" i="1"/>
  <c r="K203" i="1" s="1"/>
  <c r="J91" i="1"/>
  <c r="J155" i="1"/>
  <c r="J219" i="1"/>
  <c r="K219" i="1" s="1"/>
  <c r="J45" i="1"/>
  <c r="J213" i="1"/>
  <c r="K213" i="1" s="1"/>
  <c r="J56" i="1"/>
  <c r="K56" i="1" s="1"/>
  <c r="J120" i="1"/>
  <c r="J184" i="1"/>
  <c r="J248" i="1"/>
  <c r="K248" i="1" s="1"/>
  <c r="J117" i="1"/>
  <c r="K117" i="1" s="1"/>
  <c r="J257" i="1"/>
  <c r="K257" i="1" s="1"/>
  <c r="J123" i="1"/>
  <c r="K123" i="1" s="1"/>
  <c r="J187" i="1"/>
  <c r="K187" i="1" s="1"/>
  <c r="J251" i="1"/>
  <c r="K251" i="1" s="1"/>
  <c r="J113" i="1"/>
  <c r="K113" i="1" s="1"/>
  <c r="J24" i="1"/>
  <c r="K24" i="1" s="1"/>
  <c r="J88" i="1"/>
  <c r="K88" i="1" s="1"/>
  <c r="J152" i="1"/>
  <c r="K152" i="1" s="1"/>
  <c r="J216" i="1"/>
  <c r="J49" i="1"/>
  <c r="J205" i="1"/>
  <c r="J139" i="1"/>
  <c r="J17" i="1"/>
  <c r="K17" i="1" s="1"/>
  <c r="J165" i="1"/>
  <c r="K165" i="1" s="1"/>
  <c r="J40" i="1"/>
  <c r="K40" i="1" s="1"/>
  <c r="J104" i="1"/>
  <c r="K104" i="1" s="1"/>
  <c r="J168" i="1"/>
  <c r="K168" i="1" s="1"/>
  <c r="J232" i="1"/>
  <c r="J81" i="1"/>
  <c r="K81" i="1" s="1"/>
  <c r="J237" i="1"/>
  <c r="J107" i="1"/>
  <c r="K107" i="1" s="1"/>
  <c r="J171" i="1"/>
  <c r="K171" i="1" s="1"/>
  <c r="J235" i="1"/>
  <c r="K235" i="1" s="1"/>
  <c r="J85" i="1"/>
  <c r="K85" i="1" s="1"/>
  <c r="J72" i="1"/>
  <c r="J136" i="1"/>
  <c r="J200" i="1"/>
  <c r="J157" i="1"/>
  <c r="K157" i="1" s="1"/>
  <c r="AD8" i="1" l="1"/>
  <c r="R7" i="1"/>
  <c r="K263" i="1"/>
  <c r="AD17" i="1" s="1"/>
  <c r="B22" i="2"/>
  <c r="B6" i="2"/>
  <c r="AD9" i="1" l="1"/>
  <c r="AE9" i="1" s="1"/>
  <c r="AE8" i="1"/>
  <c r="AD10" i="1"/>
  <c r="AE10" i="1" s="1"/>
  <c r="AD13" i="1"/>
  <c r="AE13" i="1" s="1"/>
  <c r="AD11" i="1"/>
  <c r="AE11" i="1" s="1"/>
  <c r="AD16" i="1"/>
  <c r="AE16" i="1" s="1"/>
  <c r="AE17" i="1"/>
  <c r="AD15" i="1"/>
  <c r="AE15" i="1" s="1"/>
  <c r="AD14" i="1"/>
  <c r="AE14" i="1" s="1"/>
  <c r="AD12" i="1"/>
  <c r="AE12" i="1" s="1"/>
  <c r="D22" i="2"/>
  <c r="D6" i="2"/>
  <c r="B7" i="10"/>
  <c r="B7" i="11"/>
  <c r="B8" i="7"/>
  <c r="B7" i="4"/>
  <c r="B20" i="3"/>
  <c r="B8" i="5"/>
  <c r="B21" i="9"/>
  <c r="B20" i="8"/>
  <c r="B21" i="6"/>
  <c r="B8" i="2"/>
  <c r="B20" i="2"/>
  <c r="B21" i="10"/>
  <c r="B21" i="11"/>
  <c r="B20" i="7"/>
  <c r="B21" i="4"/>
  <c r="B7" i="3"/>
  <c r="B20" i="5"/>
  <c r="B8" i="9"/>
  <c r="B7" i="8"/>
  <c r="B8" i="6"/>
  <c r="B21" i="2"/>
  <c r="B20" i="10"/>
  <c r="B20" i="4"/>
  <c r="B7" i="9"/>
  <c r="B8" i="10"/>
  <c r="B8" i="11"/>
  <c r="B7" i="7"/>
  <c r="B8" i="4"/>
  <c r="B21" i="3"/>
  <c r="B7" i="5"/>
  <c r="B20" i="9"/>
  <c r="B21" i="8"/>
  <c r="B20" i="6"/>
  <c r="B7" i="2"/>
  <c r="B20" i="11"/>
  <c r="B21" i="7"/>
  <c r="B8" i="3"/>
  <c r="B21" i="5"/>
  <c r="B8" i="8"/>
  <c r="B7" i="6"/>
  <c r="B14" i="10"/>
  <c r="B14" i="7"/>
  <c r="C6" i="6"/>
  <c r="C6" i="10"/>
  <c r="C6" i="8"/>
  <c r="C6" i="3"/>
  <c r="B14" i="2"/>
  <c r="C6" i="4"/>
  <c r="C6" i="9"/>
  <c r="B14" i="6"/>
  <c r="B14" i="4"/>
  <c r="C6" i="7"/>
  <c r="C6" i="2"/>
  <c r="B14" i="8"/>
  <c r="B14" i="11"/>
  <c r="C6" i="11"/>
  <c r="B14" i="5"/>
  <c r="G6" i="2" l="1"/>
  <c r="H6" i="2"/>
  <c r="E6" i="2"/>
  <c r="F6" i="2"/>
  <c r="G6" i="11"/>
  <c r="F6" i="11"/>
  <c r="H6" i="11"/>
  <c r="I6" i="11"/>
  <c r="E6" i="11"/>
  <c r="G6" i="10"/>
  <c r="E6" i="10"/>
  <c r="H6" i="10"/>
  <c r="F6" i="10"/>
  <c r="I6" i="10"/>
  <c r="H6" i="9"/>
  <c r="G6" i="9"/>
  <c r="F6" i="9"/>
  <c r="I6" i="9"/>
  <c r="E6" i="9"/>
  <c r="F6" i="8"/>
  <c r="H6" i="8"/>
  <c r="I6" i="8"/>
  <c r="E6" i="8"/>
  <c r="G6" i="8"/>
  <c r="E6" i="7"/>
  <c r="G6" i="7"/>
  <c r="F6" i="7"/>
  <c r="H6" i="7"/>
  <c r="I6" i="7"/>
  <c r="I6" i="6"/>
  <c r="G6" i="6"/>
  <c r="E6" i="6"/>
  <c r="H6" i="6"/>
  <c r="F6" i="6"/>
  <c r="I6" i="4"/>
  <c r="F6" i="4"/>
  <c r="E6" i="4"/>
  <c r="G6" i="4"/>
  <c r="H6" i="4"/>
  <c r="I6" i="3"/>
  <c r="E6" i="3"/>
  <c r="H6" i="3"/>
  <c r="F6" i="3"/>
  <c r="G6" i="3"/>
  <c r="E35" i="2"/>
  <c r="I26" i="2"/>
  <c r="H29" i="2"/>
  <c r="I29" i="2"/>
  <c r="F29" i="2"/>
  <c r="G29" i="2"/>
  <c r="E29" i="2"/>
  <c r="F30" i="2"/>
  <c r="H30" i="2"/>
  <c r="I30" i="2"/>
  <c r="G30" i="2"/>
  <c r="E30" i="2"/>
  <c r="G35" i="2"/>
  <c r="F35" i="2"/>
  <c r="H35" i="2"/>
  <c r="I25" i="2"/>
  <c r="F25" i="2"/>
  <c r="H25" i="2"/>
  <c r="G25" i="2"/>
  <c r="E25" i="2"/>
  <c r="F32" i="2"/>
  <c r="H32" i="2"/>
  <c r="E32" i="2"/>
  <c r="I32" i="2"/>
  <c r="G32" i="2"/>
  <c r="G26" i="2"/>
  <c r="H26" i="2"/>
  <c r="F26" i="2"/>
  <c r="I31" i="2"/>
  <c r="G31" i="2"/>
  <c r="H31" i="2"/>
  <c r="F31" i="2"/>
  <c r="E31" i="2"/>
  <c r="F28" i="2"/>
  <c r="G28" i="2"/>
  <c r="E28" i="2"/>
  <c r="I28" i="2"/>
  <c r="H28" i="2"/>
  <c r="G27" i="2"/>
  <c r="F27" i="2"/>
  <c r="I27" i="2"/>
  <c r="H27" i="2"/>
  <c r="E27" i="2"/>
  <c r="I33" i="2"/>
  <c r="H33" i="2"/>
  <c r="G33" i="2"/>
  <c r="F33" i="2"/>
  <c r="E33" i="2"/>
  <c r="G24" i="2"/>
  <c r="F24" i="2"/>
  <c r="E24" i="2"/>
  <c r="I24" i="2"/>
  <c r="H24" i="2"/>
  <c r="G34" i="2"/>
  <c r="I34" i="2"/>
  <c r="E34" i="2"/>
  <c r="F34" i="2"/>
  <c r="H34" i="2"/>
  <c r="F23" i="2"/>
  <c r="I23" i="2"/>
  <c r="G23" i="2"/>
  <c r="H23" i="2"/>
  <c r="E23" i="2"/>
  <c r="I6" i="2"/>
  <c r="B19" i="10"/>
  <c r="B9" i="9"/>
  <c r="B9" i="8"/>
  <c r="B9" i="3"/>
  <c r="B19" i="7"/>
  <c r="B9" i="5"/>
  <c r="B9" i="4"/>
  <c r="B19" i="9"/>
  <c r="B19" i="4"/>
  <c r="B19" i="5"/>
  <c r="B9" i="11"/>
  <c r="B19" i="11"/>
  <c r="B9" i="6"/>
  <c r="B9" i="10"/>
  <c r="B9" i="7"/>
  <c r="B19" i="3"/>
  <c r="B9" i="2"/>
  <c r="B19" i="2"/>
  <c r="B19" i="8"/>
  <c r="B19" i="6"/>
  <c r="B14" i="3"/>
  <c r="C8" i="10"/>
  <c r="C22" i="2"/>
  <c r="B10" i="9"/>
  <c r="C14" i="5"/>
  <c r="C7" i="7"/>
  <c r="B12" i="5"/>
  <c r="C11" i="6"/>
  <c r="B12" i="4"/>
  <c r="C20" i="9"/>
  <c r="C21" i="3"/>
  <c r="C19" i="10"/>
  <c r="C22" i="10"/>
  <c r="B18" i="5"/>
  <c r="B13" i="7"/>
  <c r="C22" i="4"/>
  <c r="C8" i="6"/>
  <c r="C20" i="5"/>
  <c r="C6" i="5"/>
  <c r="C19" i="4"/>
  <c r="C7" i="5"/>
  <c r="B10" i="11"/>
  <c r="C9" i="5"/>
  <c r="C18" i="3"/>
  <c r="B13" i="10"/>
  <c r="B16" i="7"/>
  <c r="C14" i="10"/>
  <c r="B15" i="8"/>
  <c r="C15" i="5"/>
  <c r="C21" i="2"/>
  <c r="B18" i="9"/>
  <c r="C19" i="11"/>
  <c r="C17" i="3"/>
  <c r="C10" i="6"/>
  <c r="B11" i="11"/>
  <c r="C13" i="3"/>
  <c r="B18" i="8"/>
  <c r="C11" i="4"/>
  <c r="C16" i="7"/>
  <c r="C12" i="3"/>
  <c r="C12" i="6"/>
  <c r="B17" i="4"/>
  <c r="C10" i="5"/>
  <c r="C18" i="11"/>
  <c r="B17" i="8"/>
  <c r="C17" i="9"/>
  <c r="B16" i="8"/>
  <c r="C18" i="6"/>
  <c r="C19" i="6"/>
  <c r="C13" i="4"/>
  <c r="B13" i="6"/>
  <c r="C20" i="2"/>
  <c r="C16" i="4"/>
  <c r="C20" i="7"/>
  <c r="C19" i="9"/>
  <c r="B13" i="2"/>
  <c r="C9" i="10"/>
  <c r="C11" i="2"/>
  <c r="C20" i="10"/>
  <c r="C17" i="4"/>
  <c r="B15" i="9"/>
  <c r="C14" i="8"/>
  <c r="C17" i="2"/>
  <c r="C21" i="7"/>
  <c r="B18" i="7"/>
  <c r="B15" i="4"/>
  <c r="C22" i="3"/>
  <c r="C14" i="6"/>
  <c r="C11" i="11"/>
  <c r="C14" i="11"/>
  <c r="C15" i="7"/>
  <c r="C13" i="11"/>
  <c r="B13" i="9"/>
  <c r="C10" i="7"/>
  <c r="C20" i="8"/>
  <c r="C21" i="11"/>
  <c r="C17" i="8"/>
  <c r="C21" i="5"/>
  <c r="C22" i="9"/>
  <c r="C18" i="5"/>
  <c r="C14" i="9"/>
  <c r="C8" i="8"/>
  <c r="B12" i="8"/>
  <c r="C7" i="2"/>
  <c r="B16" i="4"/>
  <c r="C8" i="3"/>
  <c r="C7" i="9"/>
  <c r="C9" i="3"/>
  <c r="C22" i="8"/>
  <c r="C18" i="2"/>
  <c r="B17" i="11"/>
  <c r="B13" i="4"/>
  <c r="C9" i="9"/>
  <c r="C21" i="8"/>
  <c r="C7" i="6"/>
  <c r="B11" i="4"/>
  <c r="B18" i="3"/>
  <c r="B14" i="9"/>
  <c r="C16" i="8"/>
  <c r="C7" i="8"/>
  <c r="C10" i="11"/>
  <c r="C19" i="7"/>
  <c r="C22" i="5"/>
  <c r="C13" i="10"/>
  <c r="B16" i="11"/>
  <c r="B11" i="7"/>
  <c r="C15" i="2"/>
  <c r="C11" i="10"/>
  <c r="C12" i="4"/>
  <c r="C12" i="9"/>
  <c r="B17" i="6"/>
  <c r="B11" i="8"/>
  <c r="B15" i="7"/>
  <c r="C11" i="5"/>
  <c r="B10" i="10"/>
  <c r="C15" i="11"/>
  <c r="B10" i="5"/>
  <c r="C19" i="8"/>
  <c r="C18" i="9"/>
  <c r="B18" i="11"/>
  <c r="B18" i="4"/>
  <c r="B13" i="11"/>
  <c r="C13" i="6"/>
  <c r="B15" i="3"/>
  <c r="C15" i="9"/>
  <c r="B13" i="5"/>
  <c r="C20" i="4"/>
  <c r="B16" i="5"/>
  <c r="C8" i="5"/>
  <c r="C13" i="2"/>
  <c r="C9" i="8"/>
  <c r="C9" i="7"/>
  <c r="C22" i="7"/>
  <c r="C16" i="2"/>
  <c r="B16" i="3"/>
  <c r="C14" i="7"/>
  <c r="B18" i="2"/>
  <c r="B15" i="10"/>
  <c r="C10" i="3"/>
  <c r="C21" i="10"/>
  <c r="C8" i="2"/>
  <c r="B17" i="2"/>
  <c r="C20" i="6"/>
  <c r="B17" i="3"/>
  <c r="C9" i="6"/>
  <c r="C16" i="3"/>
  <c r="B13" i="8"/>
  <c r="B12" i="9"/>
  <c r="C16" i="9"/>
  <c r="C21" i="6"/>
  <c r="B12" i="2"/>
  <c r="B18" i="10"/>
  <c r="B15" i="6"/>
  <c r="C17" i="7"/>
  <c r="C16" i="11"/>
  <c r="B11" i="10"/>
  <c r="B15" i="5"/>
  <c r="B18" i="6"/>
  <c r="C14" i="3"/>
  <c r="C11" i="7"/>
  <c r="B15" i="2"/>
  <c r="C12" i="2"/>
  <c r="B11" i="6"/>
  <c r="C11" i="9"/>
  <c r="C13" i="5"/>
  <c r="B12" i="6"/>
  <c r="C18" i="7"/>
  <c r="B16" i="9"/>
  <c r="C15" i="4"/>
  <c r="C10" i="2"/>
  <c r="C17" i="5"/>
  <c r="C10" i="9"/>
  <c r="B15" i="11"/>
  <c r="C19" i="3"/>
  <c r="C21" i="9"/>
  <c r="C15" i="6"/>
  <c r="B13" i="3"/>
  <c r="C16" i="6"/>
  <c r="C9" i="2"/>
  <c r="B16" i="10"/>
  <c r="C18" i="10"/>
  <c r="B11" i="9"/>
  <c r="C11" i="3"/>
  <c r="B11" i="3"/>
  <c r="C16" i="5"/>
  <c r="B10" i="8"/>
  <c r="C7" i="11"/>
  <c r="B12" i="10"/>
  <c r="C15" i="3"/>
  <c r="C15" i="8"/>
  <c r="C12" i="5"/>
  <c r="C13" i="8"/>
  <c r="B10" i="6"/>
  <c r="C8" i="9"/>
  <c r="C10" i="4"/>
  <c r="C17" i="6"/>
  <c r="C12" i="8"/>
  <c r="C9" i="11"/>
  <c r="B12" i="11"/>
  <c r="C22" i="6"/>
  <c r="B17" i="5"/>
  <c r="C14" i="4"/>
  <c r="B17" i="10"/>
  <c r="C9" i="4"/>
  <c r="B16" i="2"/>
  <c r="C18" i="4"/>
  <c r="C18" i="8"/>
  <c r="C15" i="10"/>
  <c r="B10" i="7"/>
  <c r="C8" i="7"/>
  <c r="B11" i="2"/>
  <c r="C7" i="4"/>
  <c r="C8" i="11"/>
  <c r="B12" i="3"/>
  <c r="B11" i="5"/>
  <c r="C16" i="10"/>
  <c r="C19" i="5"/>
  <c r="C10" i="8"/>
  <c r="C13" i="7"/>
  <c r="C13" i="9"/>
  <c r="C17" i="10"/>
  <c r="C20" i="11"/>
  <c r="C20" i="3"/>
  <c r="C7" i="3"/>
  <c r="C12" i="7"/>
  <c r="B17" i="9"/>
  <c r="C11" i="8"/>
  <c r="C21" i="4"/>
  <c r="C12" i="10"/>
  <c r="C14" i="2"/>
  <c r="C7" i="10"/>
  <c r="B10" i="4"/>
  <c r="C17" i="11"/>
  <c r="B17" i="7"/>
  <c r="C10" i="10"/>
  <c r="C8" i="4"/>
  <c r="B10" i="2"/>
  <c r="B12" i="7"/>
  <c r="B10" i="3"/>
  <c r="C19" i="2"/>
  <c r="C12" i="11"/>
  <c r="B16" i="6"/>
  <c r="C22" i="11"/>
  <c r="B38" i="2" l="1"/>
  <c r="D8" i="11"/>
  <c r="D7" i="11"/>
  <c r="E7" i="11" s="1"/>
  <c r="D7" i="10"/>
  <c r="I7" i="10" s="1"/>
  <c r="D8" i="10"/>
  <c r="D21" i="5"/>
  <c r="E21" i="5" s="1"/>
  <c r="D21" i="6"/>
  <c r="I21" i="6" s="1"/>
  <c r="D21" i="9"/>
  <c r="E21" i="9" s="1"/>
  <c r="D21" i="10"/>
  <c r="D21" i="2"/>
  <c r="E21" i="2" s="1"/>
  <c r="D21" i="7"/>
  <c r="I21" i="7" s="1"/>
  <c r="D21" i="3"/>
  <c r="I21" i="3" s="1"/>
  <c r="D21" i="4"/>
  <c r="I21" i="4" s="1"/>
  <c r="D21" i="8"/>
  <c r="I21" i="8" s="1"/>
  <c r="D21" i="11"/>
  <c r="I21" i="11" s="1"/>
  <c r="D7" i="4"/>
  <c r="I7" i="4" s="1"/>
  <c r="D7" i="7"/>
  <c r="I7" i="7" s="1"/>
  <c r="D7" i="2"/>
  <c r="I7" i="2" s="1"/>
  <c r="D7" i="5"/>
  <c r="E7" i="5" s="1"/>
  <c r="D7" i="3"/>
  <c r="E7" i="3" s="1"/>
  <c r="D7" i="6"/>
  <c r="E7" i="6" s="1"/>
  <c r="D7" i="8"/>
  <c r="E7" i="8" s="1"/>
  <c r="D7" i="9"/>
  <c r="I7" i="9" s="1"/>
  <c r="B38" i="11"/>
  <c r="B38" i="10"/>
  <c r="B38" i="9"/>
  <c r="B38" i="8"/>
  <c r="B38" i="7"/>
  <c r="B38" i="6"/>
  <c r="B38" i="5"/>
  <c r="B38" i="4"/>
  <c r="B38" i="3"/>
  <c r="D20" i="2"/>
  <c r="E20" i="2" s="1"/>
  <c r="D20" i="6"/>
  <c r="I20" i="6" s="1"/>
  <c r="D20" i="3"/>
  <c r="I20" i="3" s="1"/>
  <c r="D20" i="4"/>
  <c r="I20" i="4" s="1"/>
  <c r="D20" i="9"/>
  <c r="I20" i="9" s="1"/>
  <c r="D20" i="7"/>
  <c r="I20" i="7" s="1"/>
  <c r="D20" i="8"/>
  <c r="E20" i="8" s="1"/>
  <c r="D20" i="5"/>
  <c r="I20" i="5" s="1"/>
  <c r="D20" i="10"/>
  <c r="D20" i="11"/>
  <c r="E20" i="11" s="1"/>
  <c r="D8" i="3"/>
  <c r="E8" i="3" s="1"/>
  <c r="D8" i="5"/>
  <c r="I8" i="5" s="1"/>
  <c r="D8" i="2"/>
  <c r="I8" i="2" s="1"/>
  <c r="D8" i="4"/>
  <c r="I8" i="4" s="1"/>
  <c r="D8" i="7"/>
  <c r="I8" i="7" s="1"/>
  <c r="D8" i="9"/>
  <c r="E8" i="9" s="1"/>
  <c r="D8" i="6"/>
  <c r="I8" i="6" s="1"/>
  <c r="D8" i="8"/>
  <c r="I8" i="8" s="1"/>
  <c r="H9" i="2"/>
  <c r="D9" i="2"/>
  <c r="E9" i="2" s="1"/>
  <c r="F9" i="2"/>
  <c r="B37" i="2"/>
  <c r="G9" i="2"/>
  <c r="D9" i="3"/>
  <c r="I9" i="3" s="1"/>
  <c r="F9" i="3"/>
  <c r="B37" i="3"/>
  <c r="G9" i="3"/>
  <c r="H9" i="3"/>
  <c r="G19" i="3"/>
  <c r="D19" i="3"/>
  <c r="I19" i="3" s="1"/>
  <c r="F19" i="3"/>
  <c r="H19" i="3"/>
  <c r="D11" i="2"/>
  <c r="E11" i="2" s="1"/>
  <c r="H11" i="2"/>
  <c r="G11" i="2"/>
  <c r="F11" i="2"/>
  <c r="G14" i="2"/>
  <c r="F14" i="2"/>
  <c r="H14" i="2"/>
  <c r="D14" i="2"/>
  <c r="I14" i="2" s="1"/>
  <c r="F8" i="3"/>
  <c r="G8" i="3"/>
  <c r="H8" i="3"/>
  <c r="H19" i="4"/>
  <c r="F19" i="4"/>
  <c r="G19" i="4"/>
  <c r="D19" i="4"/>
  <c r="E19" i="4" s="1"/>
  <c r="H7" i="4"/>
  <c r="G7" i="4"/>
  <c r="F7" i="4"/>
  <c r="F10" i="5"/>
  <c r="H10" i="5"/>
  <c r="G10" i="5"/>
  <c r="D10" i="5"/>
  <c r="I10" i="5" s="1"/>
  <c r="G14" i="5"/>
  <c r="H14" i="5"/>
  <c r="D14" i="5"/>
  <c r="I14" i="5" s="1"/>
  <c r="F14" i="5"/>
  <c r="F8" i="5"/>
  <c r="G8" i="5"/>
  <c r="H8" i="5"/>
  <c r="F10" i="6"/>
  <c r="D10" i="6"/>
  <c r="E10" i="6" s="1"/>
  <c r="G10" i="6"/>
  <c r="H10" i="6"/>
  <c r="G19" i="7"/>
  <c r="D19" i="7"/>
  <c r="I19" i="7" s="1"/>
  <c r="F19" i="7"/>
  <c r="H19" i="7"/>
  <c r="D9" i="7"/>
  <c r="I9" i="7" s="1"/>
  <c r="H9" i="7"/>
  <c r="F9" i="7"/>
  <c r="G9" i="7"/>
  <c r="B37" i="7"/>
  <c r="G10" i="7"/>
  <c r="F10" i="7"/>
  <c r="D10" i="7"/>
  <c r="I10" i="7" s="1"/>
  <c r="H10" i="7"/>
  <c r="H9" i="8"/>
  <c r="B37" i="8"/>
  <c r="G9" i="8"/>
  <c r="D9" i="8"/>
  <c r="E9" i="8" s="1"/>
  <c r="F9" i="8"/>
  <c r="F10" i="8"/>
  <c r="G10" i="8"/>
  <c r="H10" i="8"/>
  <c r="D10" i="8"/>
  <c r="E10" i="8" s="1"/>
  <c r="D19" i="9"/>
  <c r="E19" i="9" s="1"/>
  <c r="H19" i="9"/>
  <c r="G19" i="9"/>
  <c r="F19" i="9"/>
  <c r="F10" i="9"/>
  <c r="G10" i="9"/>
  <c r="H10" i="9"/>
  <c r="D10" i="9"/>
  <c r="I10" i="9" s="1"/>
  <c r="H10" i="10"/>
  <c r="G10" i="10"/>
  <c r="F10" i="10"/>
  <c r="D10" i="10"/>
  <c r="I10" i="10" s="1"/>
  <c r="D11" i="10"/>
  <c r="I11" i="10" s="1"/>
  <c r="H11" i="10"/>
  <c r="F11" i="10"/>
  <c r="G11" i="10"/>
  <c r="F13" i="11"/>
  <c r="G13" i="11"/>
  <c r="H13" i="11"/>
  <c r="D13" i="11"/>
  <c r="I13" i="11" s="1"/>
  <c r="D17" i="11"/>
  <c r="I17" i="11" s="1"/>
  <c r="H17" i="11"/>
  <c r="G17" i="11"/>
  <c r="F17" i="11"/>
  <c r="F10" i="11"/>
  <c r="G10" i="11"/>
  <c r="H10" i="11"/>
  <c r="D10" i="11"/>
  <c r="I10" i="11" s="1"/>
  <c r="F13" i="3"/>
  <c r="H13" i="3"/>
  <c r="G13" i="3"/>
  <c r="D13" i="3"/>
  <c r="I13" i="3" s="1"/>
  <c r="H20" i="2"/>
  <c r="G20" i="2"/>
  <c r="F20" i="2"/>
  <c r="D18" i="2"/>
  <c r="I18" i="2" s="1"/>
  <c r="F18" i="2"/>
  <c r="G18" i="2"/>
  <c r="H18" i="2"/>
  <c r="F22" i="2"/>
  <c r="I22" i="2"/>
  <c r="G22" i="2"/>
  <c r="H22" i="2"/>
  <c r="D12" i="4"/>
  <c r="I12" i="4" s="1"/>
  <c r="H12" i="4"/>
  <c r="G12" i="4"/>
  <c r="F12" i="4"/>
  <c r="D14" i="4"/>
  <c r="I14" i="4" s="1"/>
  <c r="H14" i="4"/>
  <c r="F14" i="4"/>
  <c r="G14" i="4"/>
  <c r="E22" i="4"/>
  <c r="H22" i="4"/>
  <c r="G22" i="4"/>
  <c r="F22" i="4"/>
  <c r="I22" i="4"/>
  <c r="D18" i="5"/>
  <c r="I18" i="5" s="1"/>
  <c r="G18" i="5"/>
  <c r="H18" i="5"/>
  <c r="F18" i="5"/>
  <c r="D13" i="5"/>
  <c r="E13" i="5" s="1"/>
  <c r="H13" i="5"/>
  <c r="F13" i="5"/>
  <c r="G13" i="5"/>
  <c r="H21" i="5"/>
  <c r="F21" i="5"/>
  <c r="G21" i="5"/>
  <c r="G11" i="6"/>
  <c r="H11" i="6"/>
  <c r="D11" i="6"/>
  <c r="E11" i="6" s="1"/>
  <c r="F11" i="6"/>
  <c r="F20" i="6"/>
  <c r="G20" i="6"/>
  <c r="H20" i="6"/>
  <c r="F22" i="7"/>
  <c r="G22" i="7"/>
  <c r="I22" i="7"/>
  <c r="H22" i="7"/>
  <c r="E22" i="7"/>
  <c r="F7" i="7"/>
  <c r="G7" i="7"/>
  <c r="H7" i="7"/>
  <c r="D18" i="7"/>
  <c r="E18" i="7" s="1"/>
  <c r="F18" i="7"/>
  <c r="H18" i="7"/>
  <c r="G18" i="7"/>
  <c r="F15" i="8"/>
  <c r="G15" i="8"/>
  <c r="H15" i="8"/>
  <c r="D15" i="8"/>
  <c r="I15" i="8" s="1"/>
  <c r="F18" i="8"/>
  <c r="G18" i="8"/>
  <c r="H18" i="8"/>
  <c r="D18" i="8"/>
  <c r="I18" i="8" s="1"/>
  <c r="G15" i="9"/>
  <c r="D15" i="9"/>
  <c r="I15" i="9" s="1"/>
  <c r="F15" i="9"/>
  <c r="H15" i="9"/>
  <c r="D13" i="10"/>
  <c r="I13" i="10" s="1"/>
  <c r="H13" i="10"/>
  <c r="G13" i="10"/>
  <c r="F13" i="10"/>
  <c r="G16" i="10"/>
  <c r="D16" i="10"/>
  <c r="I16" i="10" s="1"/>
  <c r="F16" i="10"/>
  <c r="H16" i="10"/>
  <c r="F8" i="11"/>
  <c r="G8" i="11"/>
  <c r="E8" i="11"/>
  <c r="H8" i="11"/>
  <c r="I8" i="11"/>
  <c r="H8" i="2"/>
  <c r="F8" i="2"/>
  <c r="G8" i="2"/>
  <c r="F22" i="3"/>
  <c r="I22" i="3"/>
  <c r="H22" i="3"/>
  <c r="G22" i="3"/>
  <c r="E22" i="3"/>
  <c r="G20" i="3"/>
  <c r="F20" i="3"/>
  <c r="H20" i="3"/>
  <c r="F7" i="2"/>
  <c r="G7" i="2"/>
  <c r="H7" i="2"/>
  <c r="F15" i="3"/>
  <c r="G15" i="3"/>
  <c r="H15" i="3"/>
  <c r="D15" i="3"/>
  <c r="I15" i="3" s="1"/>
  <c r="D16" i="2"/>
  <c r="E16" i="2" s="1"/>
  <c r="F16" i="2"/>
  <c r="G16" i="2"/>
  <c r="H16" i="2"/>
  <c r="G16" i="3"/>
  <c r="H16" i="3"/>
  <c r="D16" i="3"/>
  <c r="I16" i="3" s="1"/>
  <c r="F16" i="3"/>
  <c r="H17" i="3"/>
  <c r="D17" i="3"/>
  <c r="I17" i="3" s="1"/>
  <c r="F17" i="3"/>
  <c r="G17" i="3"/>
  <c r="H11" i="4"/>
  <c r="G11" i="4"/>
  <c r="D11" i="4"/>
  <c r="I11" i="4" s="1"/>
  <c r="F11" i="4"/>
  <c r="H9" i="4"/>
  <c r="B37" i="4"/>
  <c r="G9" i="4"/>
  <c r="F9" i="4"/>
  <c r="D9" i="4"/>
  <c r="E9" i="4" s="1"/>
  <c r="H17" i="4"/>
  <c r="F17" i="4"/>
  <c r="D17" i="4"/>
  <c r="E17" i="4" s="1"/>
  <c r="G17" i="4"/>
  <c r="H8" i="4"/>
  <c r="F8" i="4"/>
  <c r="G8" i="4"/>
  <c r="F20" i="4"/>
  <c r="H20" i="4"/>
  <c r="G20" i="4"/>
  <c r="F15" i="5"/>
  <c r="H15" i="5"/>
  <c r="D15" i="5"/>
  <c r="E15" i="5" s="1"/>
  <c r="G15" i="5"/>
  <c r="G17" i="5"/>
  <c r="F17" i="5"/>
  <c r="H17" i="5"/>
  <c r="D17" i="5"/>
  <c r="I17" i="5" s="1"/>
  <c r="F7" i="5"/>
  <c r="H7" i="5"/>
  <c r="G7" i="5"/>
  <c r="D16" i="6"/>
  <c r="E16" i="6" s="1"/>
  <c r="G16" i="6"/>
  <c r="F16" i="6"/>
  <c r="H16" i="6"/>
  <c r="F14" i="6"/>
  <c r="D14" i="6"/>
  <c r="E14" i="6" s="1"/>
  <c r="G14" i="6"/>
  <c r="H14" i="6"/>
  <c r="F17" i="6"/>
  <c r="D17" i="6"/>
  <c r="E17" i="6" s="1"/>
  <c r="G17" i="6"/>
  <c r="H17" i="6"/>
  <c r="G21" i="6"/>
  <c r="F21" i="6"/>
  <c r="H21" i="6"/>
  <c r="D13" i="6"/>
  <c r="E13" i="6" s="1"/>
  <c r="F13" i="6"/>
  <c r="H13" i="6"/>
  <c r="G13" i="6"/>
  <c r="H16" i="7"/>
  <c r="D16" i="7"/>
  <c r="E16" i="7" s="1"/>
  <c r="G16" i="7"/>
  <c r="F16" i="7"/>
  <c r="D17" i="7"/>
  <c r="I17" i="7" s="1"/>
  <c r="H17" i="7"/>
  <c r="G17" i="7"/>
  <c r="F17" i="7"/>
  <c r="F8" i="7"/>
  <c r="H8" i="7"/>
  <c r="G8" i="7"/>
  <c r="D14" i="8"/>
  <c r="I14" i="8" s="1"/>
  <c r="H14" i="8"/>
  <c r="G14" i="8"/>
  <c r="F14" i="8"/>
  <c r="G13" i="8"/>
  <c r="D13" i="8"/>
  <c r="E13" i="8" s="1"/>
  <c r="F13" i="8"/>
  <c r="H13" i="8"/>
  <c r="G17" i="8"/>
  <c r="D17" i="8"/>
  <c r="E17" i="8" s="1"/>
  <c r="F17" i="8"/>
  <c r="H17" i="8"/>
  <c r="H20" i="9"/>
  <c r="F20" i="9"/>
  <c r="G20" i="9"/>
  <c r="F12" i="9"/>
  <c r="G12" i="9"/>
  <c r="H12" i="9"/>
  <c r="D12" i="9"/>
  <c r="I12" i="9" s="1"/>
  <c r="F8" i="9"/>
  <c r="H8" i="9"/>
  <c r="G8" i="9"/>
  <c r="F17" i="9"/>
  <c r="G17" i="9"/>
  <c r="H17" i="9"/>
  <c r="D17" i="9"/>
  <c r="I17" i="9" s="1"/>
  <c r="G21" i="9"/>
  <c r="F21" i="9"/>
  <c r="H21" i="9"/>
  <c r="F15" i="10"/>
  <c r="D15" i="10"/>
  <c r="I15" i="10" s="1"/>
  <c r="G15" i="10"/>
  <c r="H15" i="10"/>
  <c r="I21" i="10"/>
  <c r="E21" i="10"/>
  <c r="G21" i="10"/>
  <c r="F21" i="10"/>
  <c r="H21" i="10"/>
  <c r="F9" i="10"/>
  <c r="D9" i="10"/>
  <c r="I9" i="10" s="1"/>
  <c r="G9" i="10"/>
  <c r="B37" i="10"/>
  <c r="H9" i="10"/>
  <c r="H17" i="10"/>
  <c r="F17" i="10"/>
  <c r="D17" i="10"/>
  <c r="E17" i="10" s="1"/>
  <c r="G17" i="10"/>
  <c r="G18" i="11"/>
  <c r="H18" i="11"/>
  <c r="F18" i="11"/>
  <c r="D18" i="11"/>
  <c r="I18" i="11" s="1"/>
  <c r="H12" i="11"/>
  <c r="G12" i="11"/>
  <c r="D12" i="11"/>
  <c r="I12" i="11" s="1"/>
  <c r="F12" i="11"/>
  <c r="D13" i="4"/>
  <c r="I13" i="4" s="1"/>
  <c r="H13" i="4"/>
  <c r="G13" i="4"/>
  <c r="F13" i="4"/>
  <c r="E22" i="5"/>
  <c r="F22" i="5"/>
  <c r="I22" i="5"/>
  <c r="H22" i="5"/>
  <c r="G22" i="5"/>
  <c r="D12" i="5"/>
  <c r="E12" i="5" s="1"/>
  <c r="F12" i="5"/>
  <c r="H12" i="5"/>
  <c r="G12" i="5"/>
  <c r="H19" i="6"/>
  <c r="G19" i="6"/>
  <c r="F19" i="6"/>
  <c r="D19" i="6"/>
  <c r="I19" i="6" s="1"/>
  <c r="H9" i="6"/>
  <c r="B37" i="6"/>
  <c r="G9" i="6"/>
  <c r="F9" i="6"/>
  <c r="D9" i="6"/>
  <c r="E9" i="6" s="1"/>
  <c r="F20" i="7"/>
  <c r="H20" i="7"/>
  <c r="G20" i="7"/>
  <c r="G13" i="7"/>
  <c r="D13" i="7"/>
  <c r="E13" i="7" s="1"/>
  <c r="F13" i="7"/>
  <c r="H13" i="7"/>
  <c r="H20" i="8"/>
  <c r="G20" i="8"/>
  <c r="F20" i="8"/>
  <c r="G19" i="8"/>
  <c r="D19" i="8"/>
  <c r="E19" i="8" s="1"/>
  <c r="F19" i="8"/>
  <c r="H19" i="8"/>
  <c r="D11" i="9"/>
  <c r="I11" i="9" s="1"/>
  <c r="H11" i="9"/>
  <c r="G11" i="9"/>
  <c r="F11" i="9"/>
  <c r="F22" i="9"/>
  <c r="H22" i="9"/>
  <c r="E22" i="9"/>
  <c r="I22" i="9"/>
  <c r="G22" i="9"/>
  <c r="E22" i="10"/>
  <c r="F22" i="10"/>
  <c r="H22" i="10"/>
  <c r="I22" i="10"/>
  <c r="G22" i="10"/>
  <c r="H7" i="10"/>
  <c r="F7" i="10"/>
  <c r="G7" i="10"/>
  <c r="H9" i="11"/>
  <c r="B37" i="11"/>
  <c r="F9" i="11"/>
  <c r="D9" i="11"/>
  <c r="I9" i="11" s="1"/>
  <c r="G9" i="11"/>
  <c r="F19" i="11"/>
  <c r="G19" i="11"/>
  <c r="H19" i="11"/>
  <c r="D19" i="11"/>
  <c r="I19" i="11" s="1"/>
  <c r="G14" i="9"/>
  <c r="D14" i="9"/>
  <c r="I14" i="9" s="1"/>
  <c r="F14" i="9"/>
  <c r="H14" i="9"/>
  <c r="F7" i="3"/>
  <c r="H7" i="3"/>
  <c r="G7" i="3"/>
  <c r="F17" i="2"/>
  <c r="D17" i="2"/>
  <c r="E17" i="2" s="1"/>
  <c r="H17" i="2"/>
  <c r="G17" i="2"/>
  <c r="G21" i="2"/>
  <c r="F21" i="2"/>
  <c r="H21" i="2"/>
  <c r="D11" i="3"/>
  <c r="I11" i="3" s="1"/>
  <c r="H11" i="3"/>
  <c r="G11" i="3"/>
  <c r="F11" i="3"/>
  <c r="G12" i="3"/>
  <c r="F12" i="3"/>
  <c r="D12" i="3"/>
  <c r="I12" i="3" s="1"/>
  <c r="H12" i="3"/>
  <c r="F10" i="4"/>
  <c r="H10" i="4"/>
  <c r="D10" i="4"/>
  <c r="E10" i="4" s="1"/>
  <c r="G10" i="4"/>
  <c r="D16" i="5"/>
  <c r="I16" i="5" s="1"/>
  <c r="G16" i="5"/>
  <c r="H16" i="5"/>
  <c r="F16" i="5"/>
  <c r="H8" i="6"/>
  <c r="G8" i="6"/>
  <c r="F8" i="6"/>
  <c r="G18" i="6"/>
  <c r="H18" i="6"/>
  <c r="D18" i="6"/>
  <c r="I18" i="6" s="1"/>
  <c r="F18" i="6"/>
  <c r="H11" i="7"/>
  <c r="G11" i="7"/>
  <c r="D11" i="7"/>
  <c r="I11" i="7" s="1"/>
  <c r="F11" i="7"/>
  <c r="F14" i="7"/>
  <c r="H14" i="7"/>
  <c r="G14" i="7"/>
  <c r="D14" i="7"/>
  <c r="E14" i="7" s="1"/>
  <c r="F21" i="7"/>
  <c r="G21" i="7"/>
  <c r="H21" i="7"/>
  <c r="F8" i="8"/>
  <c r="H8" i="8"/>
  <c r="G8" i="8"/>
  <c r="G11" i="8"/>
  <c r="D11" i="8"/>
  <c r="I11" i="8" s="1"/>
  <c r="F11" i="8"/>
  <c r="H11" i="8"/>
  <c r="G16" i="9"/>
  <c r="D16" i="9"/>
  <c r="I16" i="9" s="1"/>
  <c r="F16" i="9"/>
  <c r="H16" i="9"/>
  <c r="D14" i="10"/>
  <c r="I14" i="10" s="1"/>
  <c r="H14" i="10"/>
  <c r="G14" i="10"/>
  <c r="F14" i="10"/>
  <c r="I8" i="10"/>
  <c r="F8" i="10"/>
  <c r="H8" i="10"/>
  <c r="E8" i="10"/>
  <c r="G8" i="10"/>
  <c r="G22" i="11"/>
  <c r="H22" i="11"/>
  <c r="I22" i="11"/>
  <c r="F22" i="11"/>
  <c r="E22" i="11"/>
  <c r="H7" i="11"/>
  <c r="F7" i="11"/>
  <c r="G7" i="11"/>
  <c r="D15" i="11"/>
  <c r="I15" i="11" s="1"/>
  <c r="H15" i="11"/>
  <c r="F15" i="11"/>
  <c r="G15" i="11"/>
  <c r="F11" i="11"/>
  <c r="D11" i="11"/>
  <c r="E11" i="11" s="1"/>
  <c r="G11" i="11"/>
  <c r="H11" i="11"/>
  <c r="E6" i="5"/>
  <c r="H6" i="5"/>
  <c r="G6" i="5"/>
  <c r="I6" i="5"/>
  <c r="F6" i="5"/>
  <c r="H18" i="3"/>
  <c r="G18" i="3"/>
  <c r="F18" i="3"/>
  <c r="D18" i="3"/>
  <c r="E18" i="3" s="1"/>
  <c r="H19" i="2"/>
  <c r="G19" i="2"/>
  <c r="D19" i="2"/>
  <c r="I19" i="2" s="1"/>
  <c r="F19" i="2"/>
  <c r="F21" i="3"/>
  <c r="G21" i="3"/>
  <c r="H21" i="3"/>
  <c r="D10" i="2"/>
  <c r="I10" i="2" s="1"/>
  <c r="F10" i="2"/>
  <c r="G10" i="2"/>
  <c r="H10" i="2"/>
  <c r="H10" i="3"/>
  <c r="G10" i="3"/>
  <c r="F10" i="3"/>
  <c r="D10" i="3"/>
  <c r="I10" i="3" s="1"/>
  <c r="H13" i="2"/>
  <c r="D13" i="2"/>
  <c r="E13" i="2" s="1"/>
  <c r="F13" i="2"/>
  <c r="G13" i="2"/>
  <c r="F12" i="2"/>
  <c r="H12" i="2"/>
  <c r="D12" i="2"/>
  <c r="E12" i="2" s="1"/>
  <c r="G12" i="2"/>
  <c r="F15" i="2"/>
  <c r="D15" i="2"/>
  <c r="E15" i="2" s="1"/>
  <c r="G15" i="2"/>
  <c r="H15" i="2"/>
  <c r="H16" i="4"/>
  <c r="G16" i="4"/>
  <c r="F16" i="4"/>
  <c r="D16" i="4"/>
  <c r="I16" i="4" s="1"/>
  <c r="F18" i="4"/>
  <c r="G18" i="4"/>
  <c r="H18" i="4"/>
  <c r="D18" i="4"/>
  <c r="E18" i="4" s="1"/>
  <c r="F15" i="4"/>
  <c r="H15" i="4"/>
  <c r="D15" i="4"/>
  <c r="E15" i="4" s="1"/>
  <c r="G15" i="4"/>
  <c r="G21" i="4"/>
  <c r="F21" i="4"/>
  <c r="H21" i="4"/>
  <c r="F9" i="5"/>
  <c r="H9" i="5"/>
  <c r="B37" i="5"/>
  <c r="D9" i="5"/>
  <c r="I9" i="5" s="1"/>
  <c r="G9" i="5"/>
  <c r="F11" i="5"/>
  <c r="D11" i="5"/>
  <c r="I11" i="5" s="1"/>
  <c r="G11" i="5"/>
  <c r="H11" i="5"/>
  <c r="H19" i="5"/>
  <c r="F19" i="5"/>
  <c r="G19" i="5"/>
  <c r="D19" i="5"/>
  <c r="I19" i="5" s="1"/>
  <c r="F20" i="5"/>
  <c r="H20" i="5"/>
  <c r="G20" i="5"/>
  <c r="D12" i="6"/>
  <c r="I12" i="6" s="1"/>
  <c r="G12" i="6"/>
  <c r="F12" i="6"/>
  <c r="H12" i="6"/>
  <c r="G22" i="6"/>
  <c r="H22" i="6"/>
  <c r="F22" i="6"/>
  <c r="I22" i="6"/>
  <c r="E22" i="6"/>
  <c r="G7" i="6"/>
  <c r="F7" i="6"/>
  <c r="H7" i="6"/>
  <c r="G15" i="6"/>
  <c r="H15" i="6"/>
  <c r="D15" i="6"/>
  <c r="I15" i="6" s="1"/>
  <c r="F15" i="6"/>
  <c r="F12" i="7"/>
  <c r="D12" i="7"/>
  <c r="I12" i="7" s="1"/>
  <c r="G12" i="7"/>
  <c r="H12" i="7"/>
  <c r="F15" i="7"/>
  <c r="H15" i="7"/>
  <c r="D15" i="7"/>
  <c r="I15" i="7" s="1"/>
  <c r="G15" i="7"/>
  <c r="G16" i="8"/>
  <c r="D16" i="8"/>
  <c r="I16" i="8" s="1"/>
  <c r="F16" i="8"/>
  <c r="H16" i="8"/>
  <c r="H12" i="8"/>
  <c r="F12" i="8"/>
  <c r="D12" i="8"/>
  <c r="I12" i="8" s="1"/>
  <c r="G12" i="8"/>
  <c r="H22" i="8"/>
  <c r="E22" i="8"/>
  <c r="G22" i="8"/>
  <c r="F22" i="8"/>
  <c r="I22" i="8"/>
  <c r="H7" i="8"/>
  <c r="F7" i="8"/>
  <c r="G7" i="8"/>
  <c r="H21" i="8"/>
  <c r="G21" i="8"/>
  <c r="F21" i="8"/>
  <c r="F13" i="9"/>
  <c r="G13" i="9"/>
  <c r="H13" i="9"/>
  <c r="D13" i="9"/>
  <c r="E13" i="9" s="1"/>
  <c r="G9" i="9"/>
  <c r="D9" i="9"/>
  <c r="I9" i="9" s="1"/>
  <c r="F9" i="9"/>
  <c r="H9" i="9"/>
  <c r="B37" i="9"/>
  <c r="F7" i="9"/>
  <c r="G7" i="9"/>
  <c r="H7" i="9"/>
  <c r="H18" i="9"/>
  <c r="F18" i="9"/>
  <c r="D18" i="9"/>
  <c r="I18" i="9" s="1"/>
  <c r="G18" i="9"/>
  <c r="G12" i="10"/>
  <c r="D12" i="10"/>
  <c r="E12" i="10" s="1"/>
  <c r="F12" i="10"/>
  <c r="H12" i="10"/>
  <c r="F20" i="10"/>
  <c r="I20" i="10"/>
  <c r="H20" i="10"/>
  <c r="E20" i="10"/>
  <c r="G20" i="10"/>
  <c r="G18" i="10"/>
  <c r="D18" i="10"/>
  <c r="I18" i="10" s="1"/>
  <c r="F18" i="10"/>
  <c r="H18" i="10"/>
  <c r="H19" i="10"/>
  <c r="G19" i="10"/>
  <c r="D19" i="10"/>
  <c r="I19" i="10" s="1"/>
  <c r="F19" i="10"/>
  <c r="F21" i="11"/>
  <c r="H21" i="11"/>
  <c r="G21" i="11"/>
  <c r="D16" i="11"/>
  <c r="I16" i="11" s="1"/>
  <c r="H16" i="11"/>
  <c r="F16" i="11"/>
  <c r="G16" i="11"/>
  <c r="D14" i="11"/>
  <c r="I14" i="11" s="1"/>
  <c r="F14" i="11"/>
  <c r="H14" i="11"/>
  <c r="G14" i="11"/>
  <c r="I20" i="11"/>
  <c r="F20" i="11"/>
  <c r="H20" i="11"/>
  <c r="G20" i="11"/>
  <c r="G14" i="3"/>
  <c r="F14" i="3"/>
  <c r="D14" i="3"/>
  <c r="I14" i="3" s="1"/>
  <c r="H14" i="3"/>
  <c r="E22" i="2"/>
  <c r="E26" i="2"/>
  <c r="I35" i="2"/>
  <c r="I7" i="11" l="1"/>
  <c r="E9" i="11"/>
  <c r="E21" i="11"/>
  <c r="E10" i="11"/>
  <c r="E18" i="10"/>
  <c r="I12" i="10"/>
  <c r="E7" i="10"/>
  <c r="E16" i="11"/>
  <c r="E14" i="11"/>
  <c r="E16" i="10"/>
  <c r="E9" i="10"/>
  <c r="E21" i="3"/>
  <c r="I7" i="3"/>
  <c r="E21" i="8"/>
  <c r="E8" i="4"/>
  <c r="I21" i="2"/>
  <c r="I7" i="8"/>
  <c r="I21" i="5"/>
  <c r="E7" i="2"/>
  <c r="I7" i="6"/>
  <c r="E21" i="7"/>
  <c r="E7" i="9"/>
  <c r="E21" i="6"/>
  <c r="I7" i="5"/>
  <c r="E21" i="4"/>
  <c r="I21" i="9"/>
  <c r="E7" i="7"/>
  <c r="E7" i="4"/>
  <c r="E20" i="7"/>
  <c r="E8" i="2"/>
  <c r="E8" i="6"/>
  <c r="E20" i="9"/>
  <c r="I20" i="2"/>
  <c r="I20" i="8"/>
  <c r="I17" i="4"/>
  <c r="I13" i="8"/>
  <c r="I17" i="8"/>
  <c r="E8" i="8"/>
  <c r="E8" i="7"/>
  <c r="E20" i="3"/>
  <c r="E19" i="6"/>
  <c r="E17" i="9"/>
  <c r="I14" i="7"/>
  <c r="E20" i="5"/>
  <c r="E13" i="4"/>
  <c r="E11" i="3"/>
  <c r="E16" i="5"/>
  <c r="E11" i="9"/>
  <c r="I13" i="7"/>
  <c r="E16" i="9"/>
  <c r="E20" i="6"/>
  <c r="E11" i="8"/>
  <c r="E9" i="5"/>
  <c r="E15" i="3"/>
  <c r="E10" i="7"/>
  <c r="I8" i="9"/>
  <c r="E20" i="4"/>
  <c r="E8" i="5"/>
  <c r="E15" i="9"/>
  <c r="I8" i="3"/>
  <c r="E10" i="2"/>
  <c r="E18" i="8"/>
  <c r="I19" i="4"/>
  <c r="E12" i="7"/>
  <c r="I15" i="4"/>
  <c r="I11" i="6"/>
  <c r="I10" i="8"/>
  <c r="I16" i="7"/>
  <c r="I9" i="2"/>
  <c r="E14" i="2"/>
  <c r="E9" i="7"/>
  <c r="G37" i="3"/>
  <c r="I16" i="6"/>
  <c r="E14" i="9"/>
  <c r="I11" i="2"/>
  <c r="E12" i="3"/>
  <c r="I10" i="6"/>
  <c r="I12" i="2"/>
  <c r="E18" i="2"/>
  <c r="I18" i="3"/>
  <c r="E12" i="4"/>
  <c r="I10" i="4"/>
  <c r="I17" i="6"/>
  <c r="E15" i="8"/>
  <c r="E19" i="7"/>
  <c r="E19" i="10"/>
  <c r="G37" i="11"/>
  <c r="F37" i="11"/>
  <c r="G37" i="7"/>
  <c r="H37" i="6"/>
  <c r="F37" i="10"/>
  <c r="I17" i="2"/>
  <c r="E14" i="5"/>
  <c r="E17" i="7"/>
  <c r="I17" i="10"/>
  <c r="E13" i="11"/>
  <c r="E16" i="8"/>
  <c r="E17" i="3"/>
  <c r="E14" i="4"/>
  <c r="I13" i="6"/>
  <c r="E13" i="3"/>
  <c r="I15" i="5"/>
  <c r="I14" i="6"/>
  <c r="E10" i="10"/>
  <c r="E10" i="9"/>
  <c r="E15" i="11"/>
  <c r="E12" i="11"/>
  <c r="F37" i="3"/>
  <c r="H37" i="9"/>
  <c r="F37" i="9"/>
  <c r="G37" i="8"/>
  <c r="G37" i="2"/>
  <c r="G37" i="9"/>
  <c r="G37" i="5"/>
  <c r="F37" i="4"/>
  <c r="E19" i="3"/>
  <c r="E10" i="3"/>
  <c r="E10" i="5"/>
  <c r="C37" i="11"/>
  <c r="G37" i="6"/>
  <c r="G37" i="4"/>
  <c r="E12" i="6"/>
  <c r="H37" i="8"/>
  <c r="E13" i="10"/>
  <c r="C37" i="6"/>
  <c r="E9" i="9"/>
  <c r="G37" i="10"/>
  <c r="H37" i="11"/>
  <c r="F37" i="8"/>
  <c r="F37" i="7"/>
  <c r="H37" i="4"/>
  <c r="C37" i="3"/>
  <c r="E16" i="4"/>
  <c r="E11" i="5"/>
  <c r="E18" i="9"/>
  <c r="I19" i="9"/>
  <c r="H37" i="5"/>
  <c r="H37" i="7"/>
  <c r="E15" i="6"/>
  <c r="C37" i="7"/>
  <c r="E14" i="8"/>
  <c r="F37" i="5"/>
  <c r="F37" i="2"/>
  <c r="F37" i="6"/>
  <c r="H37" i="2"/>
  <c r="H37" i="3"/>
  <c r="H37" i="10"/>
  <c r="B40" i="10" s="1"/>
  <c r="C37" i="5"/>
  <c r="I13" i="5"/>
  <c r="E17" i="5"/>
  <c r="E15" i="7"/>
  <c r="E12" i="8"/>
  <c r="I13" i="2"/>
  <c r="I16" i="2"/>
  <c r="I15" i="2"/>
  <c r="E14" i="3"/>
  <c r="C37" i="4"/>
  <c r="E19" i="5"/>
  <c r="I12" i="5"/>
  <c r="I9" i="8"/>
  <c r="E11" i="7"/>
  <c r="C37" i="9"/>
  <c r="E14" i="10"/>
  <c r="I11" i="11"/>
  <c r="E19" i="2"/>
  <c r="C37" i="2"/>
  <c r="E9" i="3"/>
  <c r="E16" i="3"/>
  <c r="I18" i="4"/>
  <c r="I9" i="4"/>
  <c r="E11" i="4"/>
  <c r="E18" i="5"/>
  <c r="I9" i="6"/>
  <c r="E18" i="6"/>
  <c r="C37" i="8"/>
  <c r="I19" i="8"/>
  <c r="I18" i="7"/>
  <c r="I13" i="9"/>
  <c r="E11" i="10"/>
  <c r="C37" i="10"/>
  <c r="E12" i="9"/>
  <c r="E17" i="11"/>
  <c r="E18" i="11"/>
  <c r="E19" i="11"/>
  <c r="E15" i="10"/>
  <c r="I37" i="11" l="1"/>
  <c r="I37" i="10"/>
  <c r="I37" i="3"/>
  <c r="B40" i="8"/>
  <c r="B40" i="11"/>
  <c r="I37" i="7"/>
  <c r="I37" i="6"/>
  <c r="B40" i="3"/>
  <c r="B40" i="4"/>
  <c r="E37" i="2"/>
  <c r="E37" i="4"/>
  <c r="B40" i="6"/>
  <c r="E37" i="7"/>
  <c r="E37" i="8"/>
  <c r="B40" i="9"/>
  <c r="I37" i="5"/>
  <c r="I37" i="9"/>
  <c r="B40" i="2"/>
  <c r="E37" i="9"/>
  <c r="E37" i="5"/>
  <c r="B40" i="5"/>
  <c r="B40" i="7"/>
  <c r="I37" i="8"/>
  <c r="E37" i="10"/>
  <c r="E37" i="6"/>
  <c r="I37" i="4"/>
  <c r="I37" i="2"/>
  <c r="E37" i="11"/>
  <c r="E37" i="3"/>
  <c r="B42" i="10" l="1"/>
  <c r="B42" i="11"/>
  <c r="B43" i="3"/>
  <c r="B42" i="9"/>
  <c r="B42" i="4"/>
  <c r="B43" i="7"/>
  <c r="B41" i="3"/>
  <c r="L9" i="3" s="1"/>
  <c r="AJ9" i="1" s="1"/>
  <c r="B43" i="6"/>
  <c r="B43" i="5"/>
  <c r="B41" i="10"/>
  <c r="L9" i="10" s="1"/>
  <c r="AJ16" i="1" s="1"/>
  <c r="B41" i="2"/>
  <c r="L9" i="2" s="1"/>
  <c r="AJ8" i="1" s="1"/>
  <c r="B43" i="8"/>
  <c r="B43" i="9"/>
  <c r="B41" i="6"/>
  <c r="L9" i="6" s="1"/>
  <c r="AJ12" i="1" s="1"/>
  <c r="B42" i="6"/>
  <c r="B42" i="7"/>
  <c r="B42" i="5"/>
  <c r="B43" i="11"/>
  <c r="B43" i="2"/>
  <c r="B42" i="8"/>
  <c r="B41" i="4"/>
  <c r="L9" i="4" s="1"/>
  <c r="AJ10" i="1" s="1"/>
  <c r="B43" i="10"/>
  <c r="B41" i="8"/>
  <c r="L9" i="8" s="1"/>
  <c r="AJ14" i="1" s="1"/>
  <c r="B41" i="5"/>
  <c r="L9" i="5" s="1"/>
  <c r="AJ11" i="1" s="1"/>
  <c r="B41" i="9"/>
  <c r="L9" i="9" s="1"/>
  <c r="AJ15" i="1" s="1"/>
  <c r="B43" i="4"/>
  <c r="B41" i="7"/>
  <c r="L9" i="7" s="1"/>
  <c r="AJ13" i="1" s="1"/>
  <c r="B41" i="11"/>
  <c r="L9" i="11" s="1"/>
  <c r="AJ17" i="1" s="1"/>
  <c r="B42" i="2"/>
  <c r="B42" i="3"/>
  <c r="L7" i="10" l="1"/>
  <c r="AH16" i="1" s="1"/>
  <c r="L7" i="2"/>
  <c r="AH8" i="1" s="1"/>
  <c r="L8" i="3"/>
  <c r="AI9" i="1" s="1"/>
  <c r="L7" i="8"/>
  <c r="AH14" i="1" s="1"/>
  <c r="L7" i="6"/>
  <c r="AH12" i="1" s="1"/>
  <c r="L8" i="6"/>
  <c r="AI12" i="1" s="1"/>
  <c r="L8" i="2"/>
  <c r="AI8" i="1" s="1"/>
  <c r="L8" i="10"/>
  <c r="AI16" i="1" s="1"/>
  <c r="L8" i="8"/>
  <c r="AI14" i="1" s="1"/>
  <c r="L7" i="7"/>
  <c r="AH13" i="1" s="1"/>
  <c r="L8" i="5"/>
  <c r="AI11" i="1" s="1"/>
  <c r="L8" i="11"/>
  <c r="AI17" i="1" s="1"/>
  <c r="AK17" i="1" s="1"/>
  <c r="L7" i="9"/>
  <c r="AH15" i="1" s="1"/>
  <c r="L7" i="4"/>
  <c r="AH10" i="1" s="1"/>
  <c r="L8" i="4"/>
  <c r="L8" i="9"/>
  <c r="AI15" i="1" s="1"/>
  <c r="L7" i="5"/>
  <c r="AH11" i="1" s="1"/>
  <c r="L7" i="11"/>
  <c r="AH17" i="1" s="1"/>
  <c r="L7" i="3"/>
  <c r="AH9" i="1" s="1"/>
  <c r="L8" i="7"/>
  <c r="AI13" i="1" s="1"/>
  <c r="AK13" i="1" l="1"/>
  <c r="AK16" i="1"/>
  <c r="AK9" i="1"/>
  <c r="AI10" i="1"/>
  <c r="AK10" i="1" s="1"/>
  <c r="AK15" i="1"/>
  <c r="AK14" i="1"/>
  <c r="AK12" i="1"/>
  <c r="AK11" i="1" l="1"/>
</calcChain>
</file>

<file path=xl/comments1.xml><?xml version="1.0" encoding="utf-8"?>
<comments xmlns="http://schemas.openxmlformats.org/spreadsheetml/2006/main">
  <authors>
    <author>Tom</author>
    <author>Tom O'Haver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In this example, the x,y signal data in column A and B, rows 8 to 263, are calculated by formula.  You can change the signal parameters in column AC, rows 2-4.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Tom:</t>
        </r>
        <r>
          <rPr>
            <sz val="9"/>
            <color indexed="81"/>
            <rFont val="Tahoma"/>
            <family val="2"/>
          </rPr>
          <t xml:space="preserve">
This column calculates the smoothed derivative of the original data in Column A</t>
        </r>
      </text>
    </comment>
    <comment ref="K8" authorId="1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This column calculates the peak number of each peak that is detected.</t>
        </r>
      </text>
    </comment>
  </commentList>
</comments>
</file>

<file path=xl/sharedStrings.xml><?xml version="1.0" encoding="utf-8"?>
<sst xmlns="http://schemas.openxmlformats.org/spreadsheetml/2006/main" count="438" uniqueCount="108">
  <si>
    <t>Original</t>
  </si>
  <si>
    <t>data</t>
  </si>
  <si>
    <t xml:space="preserve"> </t>
  </si>
  <si>
    <t>Tom O'Haver (toh@umd.edu), 2013</t>
  </si>
  <si>
    <t>Coefficients  ----&gt;</t>
  </si>
  <si>
    <t>X</t>
  </si>
  <si>
    <t>Y</t>
  </si>
  <si>
    <t>Amplitude threshold</t>
  </si>
  <si>
    <t>Slope threshold</t>
  </si>
  <si>
    <t>Signal greater than amplitude threshold?</t>
  </si>
  <si>
    <t>First derivative</t>
  </si>
  <si>
    <t xml:space="preserve">  </t>
  </si>
  <si>
    <t>Crossing slope greater than slope threshold?</t>
  </si>
  <si>
    <t>Down zero crossing in first derivative?</t>
  </si>
  <si>
    <t>All three conditions met? Peak detected!</t>
  </si>
  <si>
    <t>Quadratic (parabola) least squares fit to the transformed data x, ln(y)</t>
  </si>
  <si>
    <t>X*Y</t>
  </si>
  <si>
    <t>X*X</t>
  </si>
  <si>
    <t>X^3</t>
  </si>
  <si>
    <t>X^4</t>
  </si>
  <si>
    <t>X^2y</t>
  </si>
  <si>
    <t>Height</t>
  </si>
  <si>
    <t>Position</t>
  </si>
  <si>
    <t>Width</t>
  </si>
  <si>
    <r>
      <t>Note: The</t>
    </r>
    <r>
      <rPr>
        <b/>
        <sz val="10"/>
        <rFont val="Arial"/>
        <family val="2"/>
      </rPr>
      <t xml:space="preserve"> if( )</t>
    </r>
    <r>
      <rPr>
        <sz val="11"/>
        <color indexed="8"/>
        <rFont val="Calibri"/>
        <family val="2"/>
      </rPr>
      <t xml:space="preserve"> functions in these equations</t>
    </r>
  </si>
  <si>
    <t xml:space="preserve">are not part of the actual numerical calculation. </t>
  </si>
  <si>
    <t>Their purpose is simply input filtering, to eliminate</t>
  </si>
  <si>
    <t>any points that don't have both X and Y values</t>
  </si>
  <si>
    <t xml:space="preserve">and to eliminate any Y values that are zero or </t>
  </si>
  <si>
    <t>negative (for which a natural log can not be calculated)</t>
  </si>
  <si>
    <t>sum</t>
  </si>
  <si>
    <t>number of points (n)</t>
  </si>
  <si>
    <t>Denominator (D)</t>
  </si>
  <si>
    <t>a</t>
  </si>
  <si>
    <r>
      <t xml:space="preserve"> (coefficient of the X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 xml:space="preserve"> term; equals zero if best-fit line is straight)</t>
    </r>
  </si>
  <si>
    <t>b</t>
  </si>
  <si>
    <t xml:space="preserve"> (coefficient of the X term, like the slope)</t>
  </si>
  <si>
    <t xml:space="preserve"> (the constant, like the intercept)</t>
  </si>
  <si>
    <t>Summary of equations:</t>
  </si>
  <si>
    <t>Cell B28</t>
  </si>
  <si>
    <t>n=number of x,y data points</t>
  </si>
  <si>
    <t>Cell B27</t>
  </si>
  <si>
    <t>sumx=Σx</t>
  </si>
  <si>
    <t>Cell C27</t>
  </si>
  <si>
    <t>sumy=Σy</t>
  </si>
  <si>
    <t>Cell D27</t>
  </si>
  <si>
    <t>sumxy=Σx*y</t>
  </si>
  <si>
    <t>Cell E27</t>
  </si>
  <si>
    <t>sumx2=Σx*x</t>
  </si>
  <si>
    <t>Cell F27</t>
  </si>
  <si>
    <t>sumx3=Σx^3</t>
  </si>
  <si>
    <t>Cell G27</t>
  </si>
  <si>
    <t>sumx3=Σx^4</t>
  </si>
  <si>
    <t>Cell H27</t>
  </si>
  <si>
    <t>sumx2y=Σ(x^2)*y</t>
  </si>
  <si>
    <t>Cell B30</t>
  </si>
  <si>
    <t>D=n*sumx2*sumx4+2*sumx*sumx2*sumx3-sumx2^3-sumx^2*sumx4-n*sumx3^2</t>
  </si>
  <si>
    <t>Cell B31</t>
  </si>
  <si>
    <t>a=(n*sumx2*sumx2y+sumx*sumx3*sumy+sumx*sumx2*sumxy-sumx2^2*sumy-sumx^2*sumx2y-n*sumx3*sumxy)/D</t>
  </si>
  <si>
    <t>Cell B32</t>
  </si>
  <si>
    <t>b=(n*sumx4*sumxy+sumx*sumx2*sumx2y+sumx2*sumx3*sumy-sumx2^2*sumxy-sumx*sumx4*sumy-n*sumx3*sumx2y)/D</t>
  </si>
  <si>
    <t>Cell B33</t>
  </si>
  <si>
    <t>c=(sumx2*sumx4*sumy+sumx2*sumx3*sumxy+sumx*sumx3*sumx2y-sumx2^2*sumx2y-sumx*sumx4*sumxy-sumx3^2*sumy)/D</t>
  </si>
  <si>
    <t>Calculated Gaussian parameters:</t>
  </si>
  <si>
    <t>Cell K7</t>
  </si>
  <si>
    <t xml:space="preserve">Height = EXP(c-a*(b/(2*a))^2) </t>
  </si>
  <si>
    <t>Cell K8</t>
  </si>
  <si>
    <t>Position = -b/(2*a)'</t>
  </si>
  <si>
    <t>Cell K9</t>
  </si>
  <si>
    <t>Width = 2.35703/(SQRT(2)*SQRT(-a))</t>
  </si>
  <si>
    <t>peaks found</t>
  </si>
  <si>
    <t># of peaks so far</t>
  </si>
  <si>
    <t>Peak #</t>
  </si>
  <si>
    <t>peak#</t>
  </si>
  <si>
    <t>match</t>
  </si>
  <si>
    <t>row #</t>
  </si>
  <si>
    <t>Peak 1</t>
  </si>
  <si>
    <t>ln(y)</t>
  </si>
  <si>
    <t>CoeffC</t>
  </si>
  <si>
    <t>Gaussian parameters calculated from coefficients a,b, and c.</t>
  </si>
  <si>
    <t>EXP(CoeffC-a*(b/(2*a))^2)</t>
  </si>
  <si>
    <t>b/(2*a)</t>
  </si>
  <si>
    <t>2.35703/(SQRT(2)*SQRT(-a))</t>
  </si>
  <si>
    <t>Peak 2</t>
  </si>
  <si>
    <t>Peak 3</t>
  </si>
  <si>
    <t>Peak 4</t>
  </si>
  <si>
    <t>Peak 5</t>
  </si>
  <si>
    <t>Peak 6</t>
  </si>
  <si>
    <t>Peak 7</t>
  </si>
  <si>
    <t>Peak 8</t>
  </si>
  <si>
    <t>Peak 9</t>
  </si>
  <si>
    <t>Peak 10</t>
  </si>
  <si>
    <t>sum of..</t>
  </si>
  <si>
    <t>sheet</t>
  </si>
  <si>
    <t>Peak detection and measurement</t>
  </si>
  <si>
    <t>Extend the spreadsheet to longer columns of data by dragging the last row of columns A through K as needed. </t>
  </si>
  <si>
    <t>Peak detection criteria</t>
  </si>
  <si>
    <t>Change the smooth width by changing the 17  coefficients in row 5, columns J through Z.</t>
  </si>
  <si>
    <t>Interval between peaks</t>
  </si>
  <si>
    <t>Set the Amplitude threshold and the Slope threshold above so the peaks are detected.</t>
  </si>
  <si>
    <t>You may type or paste into the green cells</t>
  </si>
  <si>
    <t>Place your x,y data in column A and B, rows 8 to 263.   You can Copy and Paste your own data there.</t>
  </si>
  <si>
    <t>Change the smooth width by changing these 17 coefficients in row 5, columns J through Z.</t>
  </si>
  <si>
    <t xml:space="preserve"> peak width (FWHM)</t>
  </si>
  <si>
    <t xml:space="preserve"> peak x position</t>
  </si>
  <si>
    <t>peak height</t>
  </si>
  <si>
    <t>Peak parameters measured by least-squares are listed in the table in columns AH-AK</t>
  </si>
  <si>
    <t xml:space="preserve">         Measured peak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</si>
</sst>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43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"/>
      <name val="Times New Roman"/>
      <family val="1"/>
    </font>
    <font>
      <sz val="14"/>
      <color rgb="FF000000"/>
      <name val="Times New Roman"/>
      <family val="1"/>
    </font>
    <font>
      <b/>
      <sz val="14"/>
      <color indexed="17"/>
      <name val="Calibri"/>
      <family val="2"/>
    </font>
    <font>
      <b/>
      <sz val="11"/>
      <color rgb="FFFF0000"/>
      <name val="Calibri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00B050"/>
      <name val="Calibri"/>
      <family val="2"/>
    </font>
    <font>
      <b/>
      <sz val="14"/>
      <color rgb="FF000000"/>
      <name val="Times New Roman"/>
      <family val="1"/>
    </font>
    <font>
      <b/>
      <sz val="18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41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2" fillId="17" borderId="0" applyNumberFormat="0" applyBorder="0" applyAlignment="0" applyProtection="0"/>
    <xf numFmtId="0" fontId="3" fillId="9" borderId="1" applyNumberFormat="0" applyAlignment="0" applyProtection="0"/>
    <xf numFmtId="0" fontId="4" fillId="14" borderId="2" applyNumberFormat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10" borderId="0" applyNumberFormat="0" applyBorder="0" applyAlignment="0" applyProtection="0"/>
    <xf numFmtId="0" fontId="18" fillId="5" borderId="7" applyNumberFormat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0" fontId="19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0" fillId="0" borderId="0" xfId="0" applyProtection="1">
      <protection hidden="1"/>
    </xf>
    <xf numFmtId="0" fontId="20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10" borderId="11" xfId="36" applyBorder="1" applyAlignment="1">
      <alignment horizontal="center"/>
    </xf>
    <xf numFmtId="0" fontId="12" fillId="10" borderId="12" xfId="36" applyBorder="1" applyAlignment="1">
      <alignment horizontal="center"/>
    </xf>
    <xf numFmtId="0" fontId="12" fillId="10" borderId="10" xfId="36" applyBorder="1" applyAlignment="1">
      <alignment horizontal="center"/>
    </xf>
    <xf numFmtId="0" fontId="25" fillId="7" borderId="14" xfId="29" applyFont="1" applyBorder="1" applyAlignment="1">
      <alignment horizontal="center"/>
    </xf>
    <xf numFmtId="0" fontId="25" fillId="7" borderId="15" xfId="29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17" fillId="0" borderId="0" xfId="0" applyFont="1"/>
    <xf numFmtId="0" fontId="15" fillId="0" borderId="0" xfId="0" applyFont="1" applyAlignment="1">
      <alignment horizontal="center" wrapText="1"/>
    </xf>
    <xf numFmtId="0" fontId="25" fillId="7" borderId="13" xfId="29" applyFont="1" applyBorder="1" applyAlignment="1">
      <alignment horizontal="center"/>
    </xf>
    <xf numFmtId="0" fontId="26" fillId="0" borderId="0" xfId="0" applyFont="1"/>
    <xf numFmtId="0" fontId="6" fillId="7" borderId="0" xfId="29"/>
    <xf numFmtId="0" fontId="6" fillId="7" borderId="0" xfId="29" applyAlignment="1">
      <alignment horizontal="right" vertical="center" wrapText="1"/>
    </xf>
    <xf numFmtId="0" fontId="0" fillId="0" borderId="18" xfId="0" applyBorder="1"/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Fill="1" applyBorder="1"/>
    <xf numFmtId="0" fontId="31" fillId="0" borderId="20" xfId="0" applyFont="1" applyBorder="1"/>
    <xf numFmtId="0" fontId="0" fillId="0" borderId="21" xfId="0" applyBorder="1"/>
    <xf numFmtId="0" fontId="0" fillId="0" borderId="22" xfId="0" applyFont="1" applyBorder="1"/>
    <xf numFmtId="0" fontId="0" fillId="0" borderId="23" xfId="0" applyBorder="1"/>
    <xf numFmtId="0" fontId="0" fillId="0" borderId="24" xfId="0" applyFont="1" applyBorder="1"/>
    <xf numFmtId="0" fontId="0" fillId="0" borderId="25" xfId="0" applyBorder="1"/>
    <xf numFmtId="164" fontId="0" fillId="0" borderId="0" xfId="0" applyNumberFormat="1"/>
    <xf numFmtId="2" fontId="0" fillId="0" borderId="0" xfId="0" applyNumberFormat="1" applyFont="1"/>
    <xf numFmtId="0" fontId="33" fillId="0" borderId="0" xfId="0" applyFont="1"/>
    <xf numFmtId="0" fontId="31" fillId="0" borderId="0" xfId="0" applyFont="1"/>
    <xf numFmtId="0" fontId="0" fillId="0" borderId="0" xfId="0" applyFont="1" applyBorder="1"/>
    <xf numFmtId="0" fontId="6" fillId="7" borderId="18" xfId="29" applyBorder="1" applyAlignment="1">
      <alignment horizontal="left"/>
    </xf>
    <xf numFmtId="0" fontId="6" fillId="7" borderId="19" xfId="29" applyBorder="1" applyAlignment="1">
      <alignment horizontal="left"/>
    </xf>
    <xf numFmtId="0" fontId="35" fillId="0" borderId="0" xfId="0" applyFont="1" applyAlignment="1">
      <alignment wrapText="1"/>
    </xf>
    <xf numFmtId="0" fontId="20" fillId="0" borderId="0" xfId="0" applyFont="1"/>
    <xf numFmtId="164" fontId="36" fillId="0" borderId="0" xfId="0" applyNumberFormat="1" applyFont="1"/>
    <xf numFmtId="0" fontId="36" fillId="0" borderId="0" xfId="0" applyFont="1"/>
    <xf numFmtId="165" fontId="35" fillId="0" borderId="0" xfId="0" applyNumberFormat="1" applyFont="1"/>
    <xf numFmtId="2" fontId="35" fillId="0" borderId="0" xfId="0" applyNumberFormat="1" applyFont="1"/>
    <xf numFmtId="2" fontId="35" fillId="0" borderId="0" xfId="0" applyNumberFormat="1" applyFont="1" applyAlignment="1">
      <alignment horizontal="right"/>
    </xf>
    <xf numFmtId="164" fontId="35" fillId="0" borderId="0" xfId="0" applyNumberFormat="1" applyFont="1"/>
    <xf numFmtId="0" fontId="17" fillId="0" borderId="0" xfId="0" applyFont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16" xfId="0" applyFont="1" applyBorder="1"/>
    <xf numFmtId="0" fontId="17" fillId="0" borderId="0" xfId="0" applyFont="1" applyBorder="1"/>
    <xf numFmtId="0" fontId="17" fillId="0" borderId="27" xfId="0" applyFont="1" applyBorder="1"/>
    <xf numFmtId="0" fontId="0" fillId="0" borderId="27" xfId="0" applyBorder="1"/>
    <xf numFmtId="0" fontId="6" fillId="18" borderId="0" xfId="29" applyFill="1" applyBorder="1" applyAlignment="1">
      <alignment horizontal="left"/>
    </xf>
    <xf numFmtId="0" fontId="0" fillId="0" borderId="0" xfId="0" applyAlignment="1">
      <alignment horizontal="right"/>
    </xf>
    <xf numFmtId="0" fontId="37" fillId="0" borderId="0" xfId="0" applyFont="1" applyAlignment="1">
      <alignment wrapText="1"/>
    </xf>
    <xf numFmtId="0" fontId="20" fillId="0" borderId="17" xfId="0" applyFont="1" applyBorder="1"/>
    <xf numFmtId="0" fontId="20" fillId="0" borderId="18" xfId="0" applyFont="1" applyBorder="1"/>
    <xf numFmtId="0" fontId="0" fillId="0" borderId="19" xfId="0" applyBorder="1"/>
    <xf numFmtId="0" fontId="25" fillId="18" borderId="0" xfId="29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wrapText="1"/>
    </xf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0" fontId="15" fillId="0" borderId="0" xfId="0" applyFont="1" applyFill="1" applyBorder="1" applyAlignment="1">
      <alignment horizontal="right"/>
    </xf>
    <xf numFmtId="0" fontId="38" fillId="0" borderId="0" xfId="0" applyFont="1" applyAlignment="1">
      <alignment vertical="top"/>
    </xf>
    <xf numFmtId="0" fontId="39" fillId="0" borderId="0" xfId="0" applyFont="1" applyAlignment="1"/>
    <xf numFmtId="0" fontId="40" fillId="0" borderId="0" xfId="0" applyFont="1"/>
    <xf numFmtId="0" fontId="41" fillId="0" borderId="0" xfId="0" applyFont="1"/>
    <xf numFmtId="0" fontId="6" fillId="0" borderId="0" xfId="29" applyFill="1"/>
    <xf numFmtId="0" fontId="0" fillId="19" borderId="0" xfId="0" applyFill="1"/>
    <xf numFmtId="0" fontId="42" fillId="0" borderId="0" xfId="0" applyFont="1"/>
    <xf numFmtId="0" fontId="17" fillId="0" borderId="17" xfId="0" applyFont="1" applyBorder="1"/>
    <xf numFmtId="0" fontId="6" fillId="0" borderId="0" xfId="29" applyFill="1" applyAlignment="1">
      <alignment horizontal="right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E3E3"/>
      <rgbColor rgb="00CCFFCC"/>
      <rgbColor rgb="00FFFF99"/>
      <rgbColor rgb="0099CCFF"/>
      <rgbColor rgb="00FF99CC"/>
      <rgbColor rgb="00B3B3B3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 data</a:t>
            </a:r>
          </a:p>
        </c:rich>
      </c:tx>
      <c:layout>
        <c:manualLayout>
          <c:xMode val="edge"/>
          <c:yMode val="edge"/>
          <c:x val="0.43854827424922405"/>
          <c:y val="5.2779792171755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13902897603393E-2"/>
          <c:y val="0.22500771866891547"/>
          <c:w val="0.8907389975692459"/>
          <c:h val="0.5916869639071481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Sheet1!$A$8:$A$263</c:f>
              <c:numCache>
                <c:formatCode>General</c:formatCode>
                <c:ptCount val="256"/>
              </c:numCache>
            </c:numRef>
          </c:xVal>
          <c:yVal>
            <c:numRef>
              <c:f>Sheet1!$B$8:$B$263</c:f>
              <c:numCache>
                <c:formatCode>General</c:formatCode>
                <c:ptCount val="25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2324496"/>
        <c:axId val="-332321776"/>
      </c:scatterChart>
      <c:valAx>
        <c:axId val="-33232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2321776"/>
        <c:crossesAt val="0"/>
        <c:crossBetween val="midCat"/>
      </c:valAx>
      <c:valAx>
        <c:axId val="-33232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32324496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Smoothed</a:t>
            </a:r>
            <a:r>
              <a:rPr lang="en-US" baseline="0"/>
              <a:t> F</a:t>
            </a:r>
            <a:r>
              <a:rPr lang="en-US"/>
              <a:t>irst Derivative</a:t>
            </a:r>
          </a:p>
        </c:rich>
      </c:tx>
      <c:layout>
        <c:manualLayout>
          <c:xMode val="edge"/>
          <c:yMode val="edge"/>
          <c:x val="0.40668175275744489"/>
          <c:y val="3.315041141329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13325559462581E-2"/>
          <c:y val="0.16251935150074015"/>
          <c:w val="0.87370854814426457"/>
          <c:h val="0.67836328679287305"/>
        </c:manualLayout>
      </c:layout>
      <c:scatterChart>
        <c:scatterStyle val="lineMarker"/>
        <c:varyColors val="0"/>
        <c:ser>
          <c:idx val="0"/>
          <c:order val="0"/>
          <c:xVal>
            <c:numRef>
              <c:f>Sheet1!$A$8:$A$263</c:f>
              <c:numCache>
                <c:formatCode>General</c:formatCode>
                <c:ptCount val="256"/>
              </c:numCache>
            </c:numRef>
          </c:xVal>
          <c:yVal>
            <c:numRef>
              <c:f>Sheet1!$D$8:$D$257</c:f>
              <c:numCache>
                <c:formatCode>General</c:formatCode>
                <c:ptCount val="2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32452176"/>
        <c:axId val="-332451632"/>
      </c:scatterChart>
      <c:valAx>
        <c:axId val="-3324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332451632"/>
        <c:crossesAt val="0"/>
        <c:crossBetween val="midCat"/>
      </c:valAx>
      <c:valAx>
        <c:axId val="-332451632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332452176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span"/>
    <c:showDLblsOverMax val="0"/>
  </c:chart>
  <c:spPr>
    <a:solidFill>
      <a:srgbClr val="FFFFFF"/>
    </a:solidFill>
    <a:ln w="6350">
      <a:solidFill>
        <a:schemeClr val="accent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251572</xdr:colOff>
      <xdr:row>7</xdr:row>
      <xdr:rowOff>23532</xdr:rowOff>
    </xdr:from>
    <xdr:to>
      <xdr:col>27</xdr:col>
      <xdr:colOff>470647</xdr:colOff>
      <xdr:row>23</xdr:row>
      <xdr:rowOff>100853</xdr:rowOff>
    </xdr:to>
    <xdr:graphicFrame macro="">
      <xdr:nvGraphicFramePr>
        <xdr:cNvPr id="1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245407</xdr:colOff>
      <xdr:row>23</xdr:row>
      <xdr:rowOff>138394</xdr:rowOff>
    </xdr:from>
    <xdr:to>
      <xdr:col>27</xdr:col>
      <xdr:colOff>481852</xdr:colOff>
      <xdr:row>39</xdr:row>
      <xdr:rowOff>145677</xdr:rowOff>
    </xdr:to>
    <xdr:graphicFrame macro="">
      <xdr:nvGraphicFramePr>
        <xdr:cNvPr id="12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63"/>
  <sheetViews>
    <sheetView tabSelected="1" zoomScale="85" zoomScaleNormal="85" workbookViewId="0">
      <selection activeCell="S5" sqref="S5:Z5"/>
    </sheetView>
  </sheetViews>
  <sheetFormatPr defaultColWidth="11.5703125" defaultRowHeight="15" x14ac:dyDescent="0.25"/>
  <cols>
    <col min="1" max="1" width="10.5703125" customWidth="1"/>
    <col min="2" max="2" width="9.140625" customWidth="1"/>
    <col min="3" max="3" width="2.7109375" customWidth="1"/>
    <col min="4" max="4" width="10.7109375" customWidth="1"/>
    <col min="5" max="5" width="4.5703125" customWidth="1"/>
    <col min="6" max="6" width="12.28515625" customWidth="1"/>
    <col min="7" max="7" width="11.140625" customWidth="1"/>
    <col min="8" max="8" width="12.140625" customWidth="1"/>
    <col min="9" max="9" width="10.5703125" customWidth="1"/>
    <col min="10" max="10" width="5.7109375" customWidth="1"/>
    <col min="11" max="27" width="6" customWidth="1"/>
    <col min="28" max="28" width="11.140625" customWidth="1"/>
    <col min="29" max="29" width="6.7109375" customWidth="1"/>
    <col min="30" max="30" width="6.85546875" customWidth="1"/>
    <col min="31" max="32" width="6.140625" customWidth="1"/>
    <col min="33" max="33" width="10.140625" customWidth="1"/>
    <col min="34" max="34" width="12.5703125" customWidth="1"/>
    <col min="35" max="35" width="12.28515625" customWidth="1"/>
    <col min="36" max="36" width="13" customWidth="1"/>
    <col min="37" max="37" width="11.7109375" customWidth="1"/>
    <col min="38" max="255" width="9.140625" customWidth="1"/>
  </cols>
  <sheetData>
    <row r="1" spans="1:38" ht="23.25" x14ac:dyDescent="0.35">
      <c r="B1" s="78" t="s">
        <v>94</v>
      </c>
      <c r="H1" s="74" t="s">
        <v>100</v>
      </c>
      <c r="U1" t="s">
        <v>3</v>
      </c>
      <c r="AB1" s="17"/>
      <c r="AH1" s="57"/>
    </row>
    <row r="2" spans="1:38" ht="19.5" customHeight="1" x14ac:dyDescent="0.3">
      <c r="B2" s="72" t="s">
        <v>101</v>
      </c>
      <c r="AB2" s="6"/>
      <c r="AC2" s="66"/>
      <c r="AD2" s="1"/>
      <c r="AF2" s="1"/>
      <c r="AG2" s="1"/>
    </row>
    <row r="3" spans="1:38" ht="30" customHeight="1" x14ac:dyDescent="0.3">
      <c r="A3" s="24" t="s">
        <v>7</v>
      </c>
      <c r="B3" s="43">
        <v>0.9</v>
      </c>
      <c r="C3" s="23"/>
      <c r="D3" s="25" t="s">
        <v>8</v>
      </c>
      <c r="E3" s="44">
        <v>0.3</v>
      </c>
      <c r="H3" s="71"/>
      <c r="I3" s="60"/>
      <c r="J3" s="75" t="s">
        <v>102</v>
      </c>
      <c r="AB3" s="7" t="s">
        <v>97</v>
      </c>
      <c r="AC3" s="66"/>
      <c r="AD3" s="1"/>
      <c r="AF3" s="1"/>
      <c r="AG3" s="1"/>
    </row>
    <row r="4" spans="1:38" ht="14.25" customHeight="1" x14ac:dyDescent="0.3">
      <c r="A4" s="73" t="s">
        <v>99</v>
      </c>
      <c r="B4" s="2"/>
      <c r="J4" s="13">
        <v>-8</v>
      </c>
      <c r="K4" s="11">
        <v>-7</v>
      </c>
      <c r="L4" s="11">
        <v>-6</v>
      </c>
      <c r="M4" s="11">
        <v>-5</v>
      </c>
      <c r="N4" s="11">
        <v>-4</v>
      </c>
      <c r="O4" s="11">
        <v>-3</v>
      </c>
      <c r="P4" s="11">
        <v>-2</v>
      </c>
      <c r="Q4" s="11">
        <v>-1</v>
      </c>
      <c r="R4" s="11">
        <v>0</v>
      </c>
      <c r="S4" s="11">
        <v>1</v>
      </c>
      <c r="T4" s="11">
        <v>2</v>
      </c>
      <c r="U4" s="11">
        <v>3</v>
      </c>
      <c r="V4" s="11">
        <v>4</v>
      </c>
      <c r="W4" s="11">
        <v>5</v>
      </c>
      <c r="X4" s="11">
        <v>6</v>
      </c>
      <c r="Y4" s="11">
        <v>7</v>
      </c>
      <c r="Z4" s="12">
        <v>8</v>
      </c>
      <c r="AB4" s="7" t="s">
        <v>95</v>
      </c>
      <c r="AC4" s="66"/>
      <c r="AD4" s="1"/>
      <c r="AF4" s="1"/>
      <c r="AG4" s="1"/>
    </row>
    <row r="5" spans="1:38" ht="16.5" customHeight="1" x14ac:dyDescent="0.3">
      <c r="D5" t="s">
        <v>2</v>
      </c>
      <c r="E5" s="3" t="s">
        <v>2</v>
      </c>
      <c r="F5" s="46" t="s">
        <v>96</v>
      </c>
      <c r="I5" s="20" t="s">
        <v>4</v>
      </c>
      <c r="J5" s="19">
        <v>0</v>
      </c>
      <c r="K5" s="14">
        <v>0</v>
      </c>
      <c r="L5" s="14">
        <v>0</v>
      </c>
      <c r="M5" s="14">
        <v>0</v>
      </c>
      <c r="N5" s="14">
        <v>-3</v>
      </c>
      <c r="O5" s="14">
        <v>-3</v>
      </c>
      <c r="P5" s="14">
        <v>-2</v>
      </c>
      <c r="Q5" s="14">
        <v>-1</v>
      </c>
      <c r="R5" s="14">
        <v>0</v>
      </c>
      <c r="S5" s="14">
        <v>1</v>
      </c>
      <c r="T5" s="14">
        <v>2</v>
      </c>
      <c r="U5" s="14">
        <v>3</v>
      </c>
      <c r="V5" s="14">
        <v>3</v>
      </c>
      <c r="W5" s="14">
        <v>0</v>
      </c>
      <c r="X5" s="14">
        <v>0</v>
      </c>
      <c r="Y5" s="14">
        <v>0</v>
      </c>
      <c r="Z5" s="15">
        <v>0</v>
      </c>
      <c r="AA5" s="4" t="s">
        <v>2</v>
      </c>
      <c r="AH5" s="79" t="s">
        <v>107</v>
      </c>
      <c r="AI5" s="23"/>
      <c r="AJ5" s="23"/>
      <c r="AK5" s="65"/>
    </row>
    <row r="6" spans="1:38" ht="60" customHeight="1" x14ac:dyDescent="0.3">
      <c r="A6" s="8" t="s">
        <v>0</v>
      </c>
      <c r="B6" s="9" t="s">
        <v>1</v>
      </c>
      <c r="D6" s="16" t="s">
        <v>10</v>
      </c>
      <c r="E6" s="5"/>
      <c r="F6" s="18" t="s">
        <v>9</v>
      </c>
      <c r="G6" s="18" t="s">
        <v>13</v>
      </c>
      <c r="H6" s="18" t="s">
        <v>12</v>
      </c>
      <c r="I6" s="18" t="s">
        <v>14</v>
      </c>
      <c r="J6" s="18" t="s">
        <v>71</v>
      </c>
      <c r="K6" s="77" t="s">
        <v>72</v>
      </c>
      <c r="M6" s="9" t="s">
        <v>106</v>
      </c>
      <c r="AC6" s="46"/>
      <c r="AD6" s="46"/>
      <c r="AE6" s="46"/>
      <c r="AF6" s="46"/>
      <c r="AG6" s="46"/>
      <c r="AH6" s="54" t="s">
        <v>105</v>
      </c>
      <c r="AI6" s="55" t="s">
        <v>104</v>
      </c>
      <c r="AJ6" s="55" t="s">
        <v>103</v>
      </c>
      <c r="AK6" s="67" t="s">
        <v>98</v>
      </c>
      <c r="AL6" s="53"/>
    </row>
    <row r="7" spans="1:38" ht="18.75" x14ac:dyDescent="0.3">
      <c r="A7" s="10" t="s">
        <v>5</v>
      </c>
      <c r="B7" s="10" t="s">
        <v>6</v>
      </c>
      <c r="D7" s="5" t="s">
        <v>2</v>
      </c>
      <c r="E7" s="5"/>
      <c r="F7" s="5"/>
      <c r="G7" s="5"/>
      <c r="J7" s="1"/>
      <c r="L7" s="1"/>
      <c r="M7" s="1"/>
      <c r="N7" s="1"/>
      <c r="O7" s="1"/>
      <c r="P7" s="1"/>
      <c r="Q7" s="1"/>
      <c r="R7" s="63">
        <f>J263</f>
        <v>0</v>
      </c>
      <c r="S7" s="64" t="s">
        <v>70</v>
      </c>
      <c r="T7" s="64"/>
      <c r="U7" s="65"/>
      <c r="V7" s="1"/>
      <c r="AC7" s="46" t="s">
        <v>73</v>
      </c>
      <c r="AD7" s="46" t="s">
        <v>74</v>
      </c>
      <c r="AE7" s="46" t="s">
        <v>75</v>
      </c>
      <c r="AF7" s="46" t="s">
        <v>93</v>
      </c>
      <c r="AG7" s="5"/>
      <c r="AH7" s="56"/>
      <c r="AI7" s="57"/>
      <c r="AJ7" s="57"/>
      <c r="AK7" s="59"/>
    </row>
    <row r="8" spans="1:38" ht="18.75" x14ac:dyDescent="0.3">
      <c r="A8" s="76"/>
      <c r="B8" s="80"/>
      <c r="D8">
        <v>0</v>
      </c>
      <c r="F8" s="61">
        <f t="shared" ref="F8:F39" si="0">IF(B8&gt;$B$3,1,0)</f>
        <v>0</v>
      </c>
      <c r="I8" t="s">
        <v>2</v>
      </c>
      <c r="K8" t="s">
        <v>2</v>
      </c>
      <c r="L8" s="10"/>
      <c r="AC8" s="46">
        <v>1</v>
      </c>
      <c r="AD8" s="46" t="e">
        <f>MATCH($AC8,$K$9:$K$263,0)</f>
        <v>#N/A</v>
      </c>
      <c r="AE8" s="46">
        <f t="shared" ref="AE8:AE17" si="1">IF($AC8&lt;=$R$7,$AD8+8,0)</f>
        <v>0</v>
      </c>
      <c r="AF8" s="5">
        <f>1+AC8</f>
        <v>2</v>
      </c>
      <c r="AG8" s="46" t="str">
        <f>"Sheet"&amp;AF8&amp;"!"&amp;$L$7</f>
        <v>Sheet2!</v>
      </c>
      <c r="AH8" s="56" t="str">
        <f>IF($AC8&lt;=NumPeaks,Sheet2!$L$7,"")</f>
        <v/>
      </c>
      <c r="AI8" s="57" t="str">
        <f>IF($AC8&lt;=NumPeaks,Sheet2!$L$8,"")</f>
        <v/>
      </c>
      <c r="AJ8" s="57" t="str">
        <f>IF($AC8&lt;=NumPeaks,Sheet2!$L$9,"")</f>
        <v/>
      </c>
      <c r="AK8" s="59"/>
    </row>
    <row r="9" spans="1:38" ht="18.75" x14ac:dyDescent="0.3">
      <c r="A9" s="76"/>
      <c r="B9" s="80"/>
      <c r="D9">
        <v>0</v>
      </c>
      <c r="F9">
        <f t="shared" si="0"/>
        <v>0</v>
      </c>
      <c r="G9">
        <f>IF(SIGN(D8) &gt; SIGN(D9),1,0)</f>
        <v>0</v>
      </c>
      <c r="H9">
        <f>IF((D8 - D9)&gt;$E$3,1,0)</f>
        <v>0</v>
      </c>
      <c r="I9">
        <f>F9*G9*H9</f>
        <v>0</v>
      </c>
      <c r="J9">
        <f>SUM($I$8:$I9)</f>
        <v>0</v>
      </c>
      <c r="K9">
        <f>IF(I9,J9,0)</f>
        <v>0</v>
      </c>
      <c r="AC9" s="46">
        <v>2</v>
      </c>
      <c r="AD9" s="46" t="e">
        <f t="shared" ref="AD9:AD17" si="2">MATCH(AC9,K$9:K$263,0)</f>
        <v>#N/A</v>
      </c>
      <c r="AE9" s="46">
        <f t="shared" si="1"/>
        <v>0</v>
      </c>
      <c r="AF9" s="5">
        <f t="shared" ref="AF9:AF17" si="3">1+AC9</f>
        <v>3</v>
      </c>
      <c r="AG9" s="46" t="str">
        <f>"Sheet"&amp;AF9&amp;"!"&amp;$L$7</f>
        <v>Sheet3!</v>
      </c>
      <c r="AH9" s="56" t="str">
        <f>IF($AC9&lt;=NumPeaks,Sheet3!$L$7,"")</f>
        <v/>
      </c>
      <c r="AI9" s="57" t="str">
        <f>IF($AC9&lt;=NumPeaks,Sheet3!$L$8,"")</f>
        <v/>
      </c>
      <c r="AJ9" s="57" t="str">
        <f>IF($AC9&lt;=NumPeaks,Sheet3!$L$9,"")</f>
        <v/>
      </c>
      <c r="AK9" s="58" t="str">
        <f t="shared" ref="AK9:AK17" si="4">IF($AC9&lt;=NumPeaks,AI9-AI8,"")</f>
        <v/>
      </c>
    </row>
    <row r="10" spans="1:38" ht="18.75" x14ac:dyDescent="0.3">
      <c r="A10" s="76"/>
      <c r="B10" s="80"/>
      <c r="D10">
        <v>0</v>
      </c>
      <c r="F10">
        <f t="shared" si="0"/>
        <v>0</v>
      </c>
      <c r="G10">
        <f t="shared" ref="G10:G73" si="5">IF(SIGN(D9) &gt; SIGN(D10),1,0)</f>
        <v>0</v>
      </c>
      <c r="H10">
        <f t="shared" ref="H10:H73" si="6">IF((D9 - D10)&gt;$E$3,1,0)</f>
        <v>0</v>
      </c>
      <c r="I10">
        <f t="shared" ref="I10:I73" si="7">F10*G10*H10</f>
        <v>0</v>
      </c>
      <c r="J10">
        <f>SUM($I$8:$I10)</f>
        <v>0</v>
      </c>
      <c r="K10">
        <f t="shared" ref="K10:K73" si="8">IF(I10,J10,0)</f>
        <v>0</v>
      </c>
      <c r="AC10" s="46">
        <v>3</v>
      </c>
      <c r="AD10" s="46" t="e">
        <f t="shared" si="2"/>
        <v>#N/A</v>
      </c>
      <c r="AE10" s="46">
        <f t="shared" si="1"/>
        <v>0</v>
      </c>
      <c r="AF10" s="5">
        <f t="shared" si="3"/>
        <v>4</v>
      </c>
      <c r="AG10" s="46" t="str">
        <f t="shared" ref="AG10:AG17" si="9">"Sheet"&amp;AF10&amp;"!"&amp;$L$7</f>
        <v>Sheet4!</v>
      </c>
      <c r="AH10" s="56" t="str">
        <f>IF($AC10&lt;=NumPeaks,Sheet4!$L$7,"")</f>
        <v/>
      </c>
      <c r="AI10" s="57" t="str">
        <f>IF($AC10&lt;=NumPeaks,Sheet4!$L$8,"")</f>
        <v/>
      </c>
      <c r="AJ10" s="57" t="str">
        <f>IF($AC10&lt;=NumPeaks,Sheet4!$L$9,"")</f>
        <v/>
      </c>
      <c r="AK10" s="58" t="str">
        <f t="shared" si="4"/>
        <v/>
      </c>
    </row>
    <row r="11" spans="1:38" ht="18.75" x14ac:dyDescent="0.3">
      <c r="A11" s="76"/>
      <c r="B11" s="80"/>
      <c r="D11">
        <v>0</v>
      </c>
      <c r="F11">
        <f t="shared" si="0"/>
        <v>0</v>
      </c>
      <c r="G11">
        <f t="shared" si="5"/>
        <v>0</v>
      </c>
      <c r="H11">
        <f t="shared" si="6"/>
        <v>0</v>
      </c>
      <c r="I11">
        <f t="shared" si="7"/>
        <v>0</v>
      </c>
      <c r="J11">
        <f>SUM($I$8:$I11)</f>
        <v>0</v>
      </c>
      <c r="K11">
        <f t="shared" si="8"/>
        <v>0</v>
      </c>
      <c r="AC11" s="46">
        <v>4</v>
      </c>
      <c r="AD11" s="46" t="e">
        <f>MATCH(AC11,K$9:K$263,0)</f>
        <v>#N/A</v>
      </c>
      <c r="AE11" s="46">
        <f t="shared" si="1"/>
        <v>0</v>
      </c>
      <c r="AF11" s="5">
        <f t="shared" si="3"/>
        <v>5</v>
      </c>
      <c r="AG11" s="46" t="str">
        <f t="shared" si="9"/>
        <v>Sheet5!</v>
      </c>
      <c r="AH11" s="56" t="str">
        <f>IF($AC11&lt;=NumPeaks,Sheet5!$L$7,"")</f>
        <v/>
      </c>
      <c r="AI11" s="57" t="str">
        <f>IF($AC11&lt;=NumPeaks,Sheet5!$L$8,"")</f>
        <v/>
      </c>
      <c r="AJ11" s="57" t="str">
        <f>IF($AC11&lt;=NumPeaks,Sheet5!$L$9,"")</f>
        <v/>
      </c>
      <c r="AK11" s="58" t="str">
        <f t="shared" si="4"/>
        <v/>
      </c>
    </row>
    <row r="12" spans="1:38" ht="18.75" x14ac:dyDescent="0.3">
      <c r="A12" s="76"/>
      <c r="B12" s="80"/>
      <c r="D12">
        <v>0</v>
      </c>
      <c r="F12">
        <f t="shared" si="0"/>
        <v>0</v>
      </c>
      <c r="G12">
        <f t="shared" si="5"/>
        <v>0</v>
      </c>
      <c r="H12">
        <f t="shared" si="6"/>
        <v>0</v>
      </c>
      <c r="I12">
        <f t="shared" si="7"/>
        <v>0</v>
      </c>
      <c r="J12">
        <f>SUM($I$8:$I12)</f>
        <v>0</v>
      </c>
      <c r="K12">
        <f t="shared" si="8"/>
        <v>0</v>
      </c>
      <c r="AC12" s="46">
        <v>5</v>
      </c>
      <c r="AD12" s="46" t="e">
        <f t="shared" si="2"/>
        <v>#N/A</v>
      </c>
      <c r="AE12" s="46">
        <f t="shared" si="1"/>
        <v>0</v>
      </c>
      <c r="AF12" s="5">
        <f t="shared" si="3"/>
        <v>6</v>
      </c>
      <c r="AG12" s="46" t="str">
        <f t="shared" si="9"/>
        <v>Sheet6!</v>
      </c>
      <c r="AH12" s="56" t="str">
        <f>IF($AC12&lt;=NumPeaks,Sheet6!$L$7,"")</f>
        <v/>
      </c>
      <c r="AI12" s="57" t="str">
        <f>IF($AC12&lt;=NumPeaks,Sheet6!$L$8,"")</f>
        <v/>
      </c>
      <c r="AJ12" s="57" t="str">
        <f>IF($AC12&lt;=NumPeaks,Sheet6!$L$9,"")</f>
        <v/>
      </c>
      <c r="AK12" s="58" t="str">
        <f t="shared" si="4"/>
        <v/>
      </c>
    </row>
    <row r="13" spans="1:38" ht="18.75" x14ac:dyDescent="0.3">
      <c r="A13" s="76"/>
      <c r="B13" s="80"/>
      <c r="D13">
        <v>0</v>
      </c>
      <c r="F13">
        <f t="shared" si="0"/>
        <v>0</v>
      </c>
      <c r="G13">
        <f t="shared" si="5"/>
        <v>0</v>
      </c>
      <c r="H13">
        <f t="shared" si="6"/>
        <v>0</v>
      </c>
      <c r="I13">
        <f t="shared" si="7"/>
        <v>0</v>
      </c>
      <c r="J13">
        <f>SUM($I$8:$I13)</f>
        <v>0</v>
      </c>
      <c r="K13">
        <f t="shared" si="8"/>
        <v>0</v>
      </c>
      <c r="AC13" s="46">
        <v>6</v>
      </c>
      <c r="AD13" s="46" t="e">
        <f t="shared" si="2"/>
        <v>#N/A</v>
      </c>
      <c r="AE13" s="46">
        <f t="shared" si="1"/>
        <v>0</v>
      </c>
      <c r="AF13" s="5">
        <f t="shared" si="3"/>
        <v>7</v>
      </c>
      <c r="AG13" s="46" t="str">
        <f t="shared" si="9"/>
        <v>Sheet7!</v>
      </c>
      <c r="AH13" s="56" t="str">
        <f>IF($AC13&lt;=NumPeaks,Sheet7!$L$7,"")</f>
        <v/>
      </c>
      <c r="AI13" s="57" t="str">
        <f>IF($AC13&lt;=NumPeaks,Sheet7!$L$8,"")</f>
        <v/>
      </c>
      <c r="AJ13" s="57" t="str">
        <f>IF($AC13&lt;=NumPeaks,Sheet7!$L$9,"")</f>
        <v/>
      </c>
      <c r="AK13" s="58" t="str">
        <f t="shared" si="4"/>
        <v/>
      </c>
    </row>
    <row r="14" spans="1:38" ht="18.75" x14ac:dyDescent="0.3">
      <c r="A14" s="76"/>
      <c r="B14" s="80"/>
      <c r="D14">
        <v>0</v>
      </c>
      <c r="F14">
        <f t="shared" si="0"/>
        <v>0</v>
      </c>
      <c r="G14">
        <f t="shared" si="5"/>
        <v>0</v>
      </c>
      <c r="H14">
        <f t="shared" si="6"/>
        <v>0</v>
      </c>
      <c r="I14">
        <f t="shared" si="7"/>
        <v>0</v>
      </c>
      <c r="J14">
        <f>SUM($I$8:$I14)</f>
        <v>0</v>
      </c>
      <c r="K14">
        <f t="shared" si="8"/>
        <v>0</v>
      </c>
      <c r="AC14" s="46">
        <v>7</v>
      </c>
      <c r="AD14" s="46" t="e">
        <f t="shared" si="2"/>
        <v>#N/A</v>
      </c>
      <c r="AE14" s="46">
        <f t="shared" si="1"/>
        <v>0</v>
      </c>
      <c r="AF14" s="5">
        <f t="shared" si="3"/>
        <v>8</v>
      </c>
      <c r="AG14" s="46" t="str">
        <f t="shared" si="9"/>
        <v>Sheet8!</v>
      </c>
      <c r="AH14" s="56" t="str">
        <f>IF($AC14&lt;=NumPeaks,Sheet8!$L$7,"")</f>
        <v/>
      </c>
      <c r="AI14" s="57" t="str">
        <f>IF($AC14&lt;=NumPeaks,Sheet8!$L$8,"")</f>
        <v/>
      </c>
      <c r="AJ14" s="57" t="str">
        <f>IF($AC14&lt;=NumPeaks,Sheet8!$L$9,"")</f>
        <v/>
      </c>
      <c r="AK14" s="58" t="str">
        <f t="shared" si="4"/>
        <v/>
      </c>
    </row>
    <row r="15" spans="1:38" ht="18.75" x14ac:dyDescent="0.3">
      <c r="A15" s="76"/>
      <c r="B15" s="80"/>
      <c r="D15">
        <v>0</v>
      </c>
      <c r="F15">
        <f t="shared" si="0"/>
        <v>0</v>
      </c>
      <c r="G15">
        <f t="shared" si="5"/>
        <v>0</v>
      </c>
      <c r="H15">
        <f t="shared" si="6"/>
        <v>0</v>
      </c>
      <c r="I15">
        <f t="shared" si="7"/>
        <v>0</v>
      </c>
      <c r="J15">
        <f>SUM($I$8:$I15)</f>
        <v>0</v>
      </c>
      <c r="K15">
        <f t="shared" si="8"/>
        <v>0</v>
      </c>
      <c r="AC15" s="46">
        <v>8</v>
      </c>
      <c r="AD15" s="46" t="e">
        <f t="shared" si="2"/>
        <v>#N/A</v>
      </c>
      <c r="AE15" s="46">
        <f t="shared" si="1"/>
        <v>0</v>
      </c>
      <c r="AF15" s="5">
        <f t="shared" si="3"/>
        <v>9</v>
      </c>
      <c r="AG15" s="46" t="str">
        <f t="shared" si="9"/>
        <v>Sheet9!</v>
      </c>
      <c r="AH15" s="56" t="str">
        <f>IF($AC15&lt;=NumPeaks,Sheet9!$L$7,"")</f>
        <v/>
      </c>
      <c r="AI15" s="57" t="str">
        <f>IF($AC15&lt;=NumPeaks,Sheet9!$L$8,"")</f>
        <v/>
      </c>
      <c r="AJ15" s="57" t="str">
        <f>IF($AC15&lt;=NumPeaks,Sheet9!$L$9,"")</f>
        <v/>
      </c>
      <c r="AK15" s="58" t="str">
        <f t="shared" si="4"/>
        <v/>
      </c>
    </row>
    <row r="16" spans="1:38" ht="18.75" x14ac:dyDescent="0.3">
      <c r="A16" s="76"/>
      <c r="B16" s="80"/>
      <c r="D16">
        <f>(B8*$J$5+B9*$K$5+B10*$L$5+B11*$M$5+B12*$N$5+B13*$O$5+B14*$P$5+B15*$Q$5+B16*$R$5+B17*$S$5+B18*$T$5+B19*$U$5+B20*$V$5+B21*$W$5+B22*$X$5+B23*$Y$5+B24*$Z$5)</f>
        <v>0</v>
      </c>
      <c r="F16">
        <f t="shared" si="0"/>
        <v>0</v>
      </c>
      <c r="G16">
        <f>IF(SIGN(D15) &gt; SIGN(D16),1,0)</f>
        <v>0</v>
      </c>
      <c r="H16">
        <f t="shared" si="6"/>
        <v>0</v>
      </c>
      <c r="I16">
        <f t="shared" si="7"/>
        <v>0</v>
      </c>
      <c r="J16">
        <f>SUM($I$8:$I16)</f>
        <v>0</v>
      </c>
      <c r="K16">
        <f t="shared" si="8"/>
        <v>0</v>
      </c>
      <c r="AC16" s="46">
        <v>9</v>
      </c>
      <c r="AD16" s="46" t="e">
        <f t="shared" si="2"/>
        <v>#N/A</v>
      </c>
      <c r="AE16" s="46">
        <f t="shared" si="1"/>
        <v>0</v>
      </c>
      <c r="AF16" s="5">
        <f t="shared" si="3"/>
        <v>10</v>
      </c>
      <c r="AG16" s="46" t="str">
        <f t="shared" si="9"/>
        <v>Sheet10!</v>
      </c>
      <c r="AH16" s="56" t="str">
        <f>IF($AC16&lt;=NumPeaks,Sheet10!$L$7,"")</f>
        <v/>
      </c>
      <c r="AI16" s="57" t="str">
        <f>IF($AC16&lt;=NumPeaks,Sheet10!$L$8,"")</f>
        <v/>
      </c>
      <c r="AJ16" s="57" t="str">
        <f>IF($AC16&lt;=NumPeaks,Sheet10!$L$9,"")</f>
        <v/>
      </c>
      <c r="AK16" s="58" t="str">
        <f t="shared" si="4"/>
        <v/>
      </c>
    </row>
    <row r="17" spans="1:37" ht="18.75" x14ac:dyDescent="0.3">
      <c r="A17" s="76"/>
      <c r="B17" s="80"/>
      <c r="D17">
        <f t="shared" ref="D17:D80" si="10">(B9*$J$5+B10*$K$5+B11*$L$5+B12*$M$5+B13*$N$5+B14*$O$5+B15*$P$5+B16*$Q$5+B17*$R$5+B18*$S$5+B19*$T$5+B20*$U$5+B21*$V$5+B22*$W$5+B23*$X$5+B24*$Y$5+B25*$Z$5)</f>
        <v>0</v>
      </c>
      <c r="F17">
        <f t="shared" si="0"/>
        <v>0</v>
      </c>
      <c r="G17">
        <f t="shared" si="5"/>
        <v>0</v>
      </c>
      <c r="H17">
        <f t="shared" si="6"/>
        <v>0</v>
      </c>
      <c r="I17">
        <f t="shared" si="7"/>
        <v>0</v>
      </c>
      <c r="J17">
        <f>SUM($I$8:$I17)</f>
        <v>0</v>
      </c>
      <c r="K17">
        <f t="shared" si="8"/>
        <v>0</v>
      </c>
      <c r="AC17" s="46">
        <v>10</v>
      </c>
      <c r="AD17" s="46" t="e">
        <f t="shared" si="2"/>
        <v>#N/A</v>
      </c>
      <c r="AE17" s="46">
        <f t="shared" si="1"/>
        <v>0</v>
      </c>
      <c r="AF17" s="5">
        <f t="shared" si="3"/>
        <v>11</v>
      </c>
      <c r="AG17" s="46" t="str">
        <f t="shared" si="9"/>
        <v>Sheet11!</v>
      </c>
      <c r="AH17" s="68" t="str">
        <f>IF($AC17&lt;=NumPeaks,Sheet11!$L$7,"")</f>
        <v/>
      </c>
      <c r="AI17" s="69" t="str">
        <f>IF($AC17&lt;=NumPeaks,Sheet11!$L$8,"")</f>
        <v/>
      </c>
      <c r="AJ17" s="69" t="str">
        <f>IF($AC17&lt;=NumPeaks,Sheet11!$L$9,"")</f>
        <v/>
      </c>
      <c r="AK17" s="70" t="str">
        <f t="shared" si="4"/>
        <v/>
      </c>
    </row>
    <row r="18" spans="1:37" x14ac:dyDescent="0.25">
      <c r="A18" s="76"/>
      <c r="B18" s="80"/>
      <c r="D18">
        <f t="shared" si="10"/>
        <v>0</v>
      </c>
      <c r="F18">
        <f t="shared" si="0"/>
        <v>0</v>
      </c>
      <c r="G18">
        <f t="shared" si="5"/>
        <v>0</v>
      </c>
      <c r="H18">
        <f t="shared" si="6"/>
        <v>0</v>
      </c>
      <c r="I18">
        <f t="shared" si="7"/>
        <v>0</v>
      </c>
      <c r="J18">
        <f>SUM($I$8:$I18)</f>
        <v>0</v>
      </c>
      <c r="K18">
        <f t="shared" si="8"/>
        <v>0</v>
      </c>
      <c r="AH18" s="1"/>
      <c r="AI18" s="1"/>
      <c r="AJ18" s="1"/>
    </row>
    <row r="19" spans="1:37" x14ac:dyDescent="0.25">
      <c r="A19" s="76"/>
      <c r="B19" s="80"/>
      <c r="D19">
        <f t="shared" si="10"/>
        <v>0</v>
      </c>
      <c r="F19">
        <f t="shared" si="0"/>
        <v>0</v>
      </c>
      <c r="G19">
        <f>IF(SIGN(D18) &gt; SIGN(D19),1,0)</f>
        <v>0</v>
      </c>
      <c r="H19">
        <f t="shared" si="6"/>
        <v>0</v>
      </c>
      <c r="I19">
        <f t="shared" si="7"/>
        <v>0</v>
      </c>
      <c r="J19">
        <f>SUM($I$8:$I19)</f>
        <v>0</v>
      </c>
      <c r="K19">
        <f t="shared" si="8"/>
        <v>0</v>
      </c>
      <c r="AH19" s="1"/>
      <c r="AI19" s="1"/>
      <c r="AJ19" s="1"/>
    </row>
    <row r="20" spans="1:37" x14ac:dyDescent="0.25">
      <c r="A20" s="76"/>
      <c r="B20" s="80"/>
      <c r="D20">
        <f t="shared" si="10"/>
        <v>0</v>
      </c>
      <c r="F20">
        <f t="shared" si="0"/>
        <v>0</v>
      </c>
      <c r="G20">
        <f t="shared" si="5"/>
        <v>0</v>
      </c>
      <c r="H20">
        <f>IF((D19 - D20)&gt;$E$3,1,0)</f>
        <v>0</v>
      </c>
      <c r="I20">
        <f t="shared" si="7"/>
        <v>0</v>
      </c>
      <c r="J20">
        <f>SUM($I$8:$I20)</f>
        <v>0</v>
      </c>
      <c r="K20">
        <f t="shared" si="8"/>
        <v>0</v>
      </c>
      <c r="AH20" s="1"/>
      <c r="AI20" s="1"/>
      <c r="AJ20" s="1"/>
    </row>
    <row r="21" spans="1:37" x14ac:dyDescent="0.25">
      <c r="A21" s="76"/>
      <c r="B21" s="80"/>
      <c r="D21">
        <f t="shared" si="10"/>
        <v>0</v>
      </c>
      <c r="F21">
        <f t="shared" si="0"/>
        <v>0</v>
      </c>
      <c r="G21">
        <f>IF(SIGN(D20) &gt; SIGN(D21),1,0)</f>
        <v>0</v>
      </c>
      <c r="H21">
        <f t="shared" si="6"/>
        <v>0</v>
      </c>
      <c r="I21">
        <f t="shared" si="7"/>
        <v>0</v>
      </c>
      <c r="J21">
        <f>SUM($I$8:$I21)</f>
        <v>0</v>
      </c>
      <c r="K21">
        <f t="shared" si="8"/>
        <v>0</v>
      </c>
      <c r="AH21" s="1"/>
      <c r="AI21" s="1"/>
      <c r="AJ21" s="1"/>
    </row>
    <row r="22" spans="1:37" x14ac:dyDescent="0.25">
      <c r="A22" s="76"/>
      <c r="B22" s="80"/>
      <c r="D22">
        <f t="shared" si="10"/>
        <v>0</v>
      </c>
      <c r="F22">
        <f t="shared" si="0"/>
        <v>0</v>
      </c>
      <c r="G22">
        <f t="shared" si="5"/>
        <v>0</v>
      </c>
      <c r="H22">
        <f t="shared" si="6"/>
        <v>0</v>
      </c>
      <c r="I22">
        <f t="shared" si="7"/>
        <v>0</v>
      </c>
      <c r="J22">
        <f>SUM($I$8:$I22)</f>
        <v>0</v>
      </c>
      <c r="K22">
        <f t="shared" si="8"/>
        <v>0</v>
      </c>
      <c r="AH22" s="1"/>
      <c r="AI22" s="1"/>
      <c r="AJ22" s="1" t="s">
        <v>2</v>
      </c>
    </row>
    <row r="23" spans="1:37" x14ac:dyDescent="0.25">
      <c r="A23" s="76"/>
      <c r="B23" s="80"/>
      <c r="D23">
        <f t="shared" si="10"/>
        <v>0</v>
      </c>
      <c r="F23">
        <f t="shared" si="0"/>
        <v>0</v>
      </c>
      <c r="G23">
        <f t="shared" si="5"/>
        <v>0</v>
      </c>
      <c r="H23">
        <f>IF((D22 - D23)&gt;$E$3,1,0)</f>
        <v>0</v>
      </c>
      <c r="I23">
        <f t="shared" si="7"/>
        <v>0</v>
      </c>
      <c r="J23">
        <f>SUM($I$8:$I23)</f>
        <v>0</v>
      </c>
      <c r="K23">
        <f t="shared" si="8"/>
        <v>0</v>
      </c>
      <c r="AH23" s="1"/>
      <c r="AI23" s="1"/>
      <c r="AJ23" s="1"/>
    </row>
    <row r="24" spans="1:37" x14ac:dyDescent="0.25">
      <c r="A24" s="76"/>
      <c r="B24" s="80"/>
      <c r="D24">
        <f t="shared" si="10"/>
        <v>0</v>
      </c>
      <c r="F24">
        <f t="shared" si="0"/>
        <v>0</v>
      </c>
      <c r="G24">
        <f>IF(SIGN(D23) &gt; SIGN(D24),1,0)</f>
        <v>0</v>
      </c>
      <c r="H24">
        <f t="shared" si="6"/>
        <v>0</v>
      </c>
      <c r="I24">
        <f t="shared" si="7"/>
        <v>0</v>
      </c>
      <c r="J24">
        <f>SUM($I$8:$I24)</f>
        <v>0</v>
      </c>
      <c r="K24">
        <f t="shared" si="8"/>
        <v>0</v>
      </c>
      <c r="AH24" s="1" t="s">
        <v>2</v>
      </c>
      <c r="AI24" s="1"/>
      <c r="AJ24" s="1"/>
    </row>
    <row r="25" spans="1:37" x14ac:dyDescent="0.25">
      <c r="A25" s="76"/>
      <c r="B25" s="80"/>
      <c r="D25">
        <f t="shared" si="10"/>
        <v>0</v>
      </c>
      <c r="F25">
        <f t="shared" si="0"/>
        <v>0</v>
      </c>
      <c r="G25">
        <f t="shared" si="5"/>
        <v>0</v>
      </c>
      <c r="H25">
        <f t="shared" si="6"/>
        <v>0</v>
      </c>
      <c r="I25">
        <f t="shared" si="7"/>
        <v>0</v>
      </c>
      <c r="J25">
        <f>SUM($I$8:$I25)</f>
        <v>0</v>
      </c>
      <c r="K25">
        <f t="shared" si="8"/>
        <v>0</v>
      </c>
      <c r="AH25" s="1"/>
      <c r="AI25" s="1"/>
      <c r="AJ25" s="1"/>
    </row>
    <row r="26" spans="1:37" x14ac:dyDescent="0.25">
      <c r="A26" s="76"/>
      <c r="B26" s="80"/>
      <c r="D26">
        <f t="shared" si="10"/>
        <v>0</v>
      </c>
      <c r="F26">
        <f t="shared" si="0"/>
        <v>0</v>
      </c>
      <c r="G26">
        <f t="shared" si="5"/>
        <v>0</v>
      </c>
      <c r="H26">
        <f t="shared" si="6"/>
        <v>0</v>
      </c>
      <c r="I26">
        <f t="shared" si="7"/>
        <v>0</v>
      </c>
      <c r="J26">
        <f>SUM($I$8:$I26)</f>
        <v>0</v>
      </c>
      <c r="K26">
        <f t="shared" si="8"/>
        <v>0</v>
      </c>
      <c r="AH26" s="1"/>
      <c r="AI26" s="1"/>
      <c r="AJ26" s="1"/>
    </row>
    <row r="27" spans="1:37" x14ac:dyDescent="0.25">
      <c r="A27" s="76"/>
      <c r="B27" s="80"/>
      <c r="D27">
        <f t="shared" si="10"/>
        <v>0</v>
      </c>
      <c r="F27">
        <f t="shared" si="0"/>
        <v>0</v>
      </c>
      <c r="G27">
        <f t="shared" si="5"/>
        <v>0</v>
      </c>
      <c r="H27">
        <f>IF((D26 - D27)&gt;$E$3,1,0)</f>
        <v>0</v>
      </c>
      <c r="I27">
        <f t="shared" si="7"/>
        <v>0</v>
      </c>
      <c r="J27">
        <f>SUM($I$8:$I27)</f>
        <v>0</v>
      </c>
      <c r="K27">
        <f t="shared" si="8"/>
        <v>0</v>
      </c>
      <c r="AG27" t="s">
        <v>2</v>
      </c>
      <c r="AH27" s="1"/>
      <c r="AI27" s="1"/>
      <c r="AJ27" s="1"/>
    </row>
    <row r="28" spans="1:37" x14ac:dyDescent="0.25">
      <c r="A28" s="76"/>
      <c r="B28" s="80"/>
      <c r="D28">
        <f t="shared" si="10"/>
        <v>0</v>
      </c>
      <c r="F28">
        <f t="shared" si="0"/>
        <v>0</v>
      </c>
      <c r="G28">
        <f t="shared" si="5"/>
        <v>0</v>
      </c>
      <c r="H28">
        <f t="shared" si="6"/>
        <v>0</v>
      </c>
      <c r="I28">
        <f t="shared" si="7"/>
        <v>0</v>
      </c>
      <c r="J28">
        <f>SUM($I$8:$I28)</f>
        <v>0</v>
      </c>
      <c r="K28">
        <f t="shared" si="8"/>
        <v>0</v>
      </c>
      <c r="AH28" s="1"/>
      <c r="AI28" s="1"/>
      <c r="AJ28" s="1"/>
    </row>
    <row r="29" spans="1:37" x14ac:dyDescent="0.25">
      <c r="A29" s="76"/>
      <c r="B29" s="80"/>
      <c r="D29">
        <f t="shared" si="10"/>
        <v>0</v>
      </c>
      <c r="F29">
        <f t="shared" si="0"/>
        <v>0</v>
      </c>
      <c r="G29">
        <f t="shared" si="5"/>
        <v>0</v>
      </c>
      <c r="H29">
        <f t="shared" si="6"/>
        <v>0</v>
      </c>
      <c r="I29">
        <f t="shared" si="7"/>
        <v>0</v>
      </c>
      <c r="J29">
        <f>SUM($I$8:$I29)</f>
        <v>0</v>
      </c>
      <c r="K29">
        <f t="shared" si="8"/>
        <v>0</v>
      </c>
      <c r="AH29" s="1"/>
      <c r="AI29" s="1"/>
      <c r="AJ29" s="1"/>
    </row>
    <row r="30" spans="1:37" x14ac:dyDescent="0.25">
      <c r="A30" s="76"/>
      <c r="B30" s="80"/>
      <c r="D30">
        <f t="shared" si="10"/>
        <v>0</v>
      </c>
      <c r="F30">
        <f t="shared" si="0"/>
        <v>0</v>
      </c>
      <c r="G30">
        <f t="shared" si="5"/>
        <v>0</v>
      </c>
      <c r="H30">
        <f t="shared" si="6"/>
        <v>0</v>
      </c>
      <c r="I30">
        <f t="shared" si="7"/>
        <v>0</v>
      </c>
      <c r="J30">
        <f>SUM($I$8:$I30)</f>
        <v>0</v>
      </c>
      <c r="K30">
        <f t="shared" si="8"/>
        <v>0</v>
      </c>
      <c r="AH30" s="1"/>
      <c r="AI30" s="1"/>
      <c r="AJ30" s="1"/>
    </row>
    <row r="31" spans="1:37" x14ac:dyDescent="0.25">
      <c r="A31" s="76"/>
      <c r="B31" s="80"/>
      <c r="D31">
        <f t="shared" si="10"/>
        <v>0</v>
      </c>
      <c r="F31">
        <f t="shared" si="0"/>
        <v>0</v>
      </c>
      <c r="G31">
        <f>IF(SIGN(D30) &gt; SIGN(D31),1,0)</f>
        <v>0</v>
      </c>
      <c r="H31">
        <f>IF((D30 - D31)&gt;$E$3,1,0)</f>
        <v>0</v>
      </c>
      <c r="I31">
        <f t="shared" si="7"/>
        <v>0</v>
      </c>
      <c r="J31">
        <f>SUM($I$8:$I31)</f>
        <v>0</v>
      </c>
      <c r="K31">
        <f t="shared" si="8"/>
        <v>0</v>
      </c>
      <c r="AH31" s="1"/>
      <c r="AI31" s="1"/>
      <c r="AJ31" s="1"/>
    </row>
    <row r="32" spans="1:37" x14ac:dyDescent="0.25">
      <c r="A32" s="76"/>
      <c r="B32" s="80"/>
      <c r="D32">
        <f t="shared" si="10"/>
        <v>0</v>
      </c>
      <c r="F32">
        <f t="shared" si="0"/>
        <v>0</v>
      </c>
      <c r="G32">
        <f t="shared" si="5"/>
        <v>0</v>
      </c>
      <c r="H32">
        <f t="shared" si="6"/>
        <v>0</v>
      </c>
      <c r="I32">
        <f t="shared" si="7"/>
        <v>0</v>
      </c>
      <c r="J32">
        <f>SUM($I$8:$I32)</f>
        <v>0</v>
      </c>
      <c r="K32">
        <f t="shared" si="8"/>
        <v>0</v>
      </c>
      <c r="AH32" s="1"/>
      <c r="AI32" s="1"/>
      <c r="AJ32" s="1"/>
    </row>
    <row r="33" spans="1:36" x14ac:dyDescent="0.25">
      <c r="A33" s="76"/>
      <c r="B33" s="80"/>
      <c r="D33">
        <f t="shared" si="10"/>
        <v>0</v>
      </c>
      <c r="F33">
        <f t="shared" si="0"/>
        <v>0</v>
      </c>
      <c r="G33">
        <f>IF(SIGN(D32) &gt; SIGN(D33),1,0)</f>
        <v>0</v>
      </c>
      <c r="H33">
        <f t="shared" si="6"/>
        <v>0</v>
      </c>
      <c r="I33">
        <f t="shared" si="7"/>
        <v>0</v>
      </c>
      <c r="J33">
        <f>SUM($I$8:$I33)</f>
        <v>0</v>
      </c>
      <c r="K33">
        <f t="shared" si="8"/>
        <v>0</v>
      </c>
      <c r="AH33" s="1"/>
      <c r="AI33" s="1"/>
      <c r="AJ33" s="1"/>
    </row>
    <row r="34" spans="1:36" x14ac:dyDescent="0.25">
      <c r="A34" s="76"/>
      <c r="B34" s="80"/>
      <c r="D34">
        <f t="shared" si="10"/>
        <v>0</v>
      </c>
      <c r="F34">
        <f t="shared" si="0"/>
        <v>0</v>
      </c>
      <c r="G34">
        <f t="shared" si="5"/>
        <v>0</v>
      </c>
      <c r="H34">
        <f t="shared" si="6"/>
        <v>0</v>
      </c>
      <c r="I34">
        <f t="shared" si="7"/>
        <v>0</v>
      </c>
      <c r="J34">
        <f>SUM($I$8:$I34)</f>
        <v>0</v>
      </c>
      <c r="K34">
        <f t="shared" si="8"/>
        <v>0</v>
      </c>
      <c r="AH34" s="1"/>
      <c r="AI34" s="1"/>
      <c r="AJ34" s="1"/>
    </row>
    <row r="35" spans="1:36" x14ac:dyDescent="0.25">
      <c r="A35" s="76"/>
      <c r="B35" s="80"/>
      <c r="D35">
        <f t="shared" si="10"/>
        <v>0</v>
      </c>
      <c r="F35">
        <f t="shared" si="0"/>
        <v>0</v>
      </c>
      <c r="G35">
        <f t="shared" si="5"/>
        <v>0</v>
      </c>
      <c r="H35">
        <f t="shared" si="6"/>
        <v>0</v>
      </c>
      <c r="I35">
        <f t="shared" si="7"/>
        <v>0</v>
      </c>
      <c r="J35">
        <f>SUM($I$8:$I35)</f>
        <v>0</v>
      </c>
      <c r="K35">
        <f t="shared" si="8"/>
        <v>0</v>
      </c>
      <c r="AH35" s="1"/>
      <c r="AI35" s="1"/>
      <c r="AJ35" s="1"/>
    </row>
    <row r="36" spans="1:36" ht="14.25" customHeight="1" x14ac:dyDescent="0.25">
      <c r="A36" s="76"/>
      <c r="B36" s="80"/>
      <c r="D36">
        <f t="shared" si="10"/>
        <v>0</v>
      </c>
      <c r="F36">
        <f t="shared" si="0"/>
        <v>0</v>
      </c>
      <c r="G36">
        <f t="shared" si="5"/>
        <v>0</v>
      </c>
      <c r="H36">
        <f t="shared" si="6"/>
        <v>0</v>
      </c>
      <c r="I36">
        <f t="shared" si="7"/>
        <v>0</v>
      </c>
      <c r="J36">
        <f>SUM($I$8:$I36)</f>
        <v>0</v>
      </c>
      <c r="K36">
        <f t="shared" si="8"/>
        <v>0</v>
      </c>
      <c r="AH36" s="1"/>
      <c r="AI36" s="1"/>
      <c r="AJ36" s="1"/>
    </row>
    <row r="37" spans="1:36" x14ac:dyDescent="0.25">
      <c r="A37" s="76"/>
      <c r="B37" s="80"/>
      <c r="D37">
        <f t="shared" si="10"/>
        <v>0</v>
      </c>
      <c r="F37">
        <f t="shared" si="0"/>
        <v>0</v>
      </c>
      <c r="G37">
        <f t="shared" si="5"/>
        <v>0</v>
      </c>
      <c r="H37">
        <f t="shared" si="6"/>
        <v>0</v>
      </c>
      <c r="I37">
        <f t="shared" si="7"/>
        <v>0</v>
      </c>
      <c r="J37">
        <f>SUM($I$8:$I37)</f>
        <v>0</v>
      </c>
      <c r="K37">
        <f t="shared" si="8"/>
        <v>0</v>
      </c>
      <c r="AG37" s="61"/>
    </row>
    <row r="38" spans="1:36" x14ac:dyDescent="0.25">
      <c r="A38" s="76"/>
      <c r="B38" s="80"/>
      <c r="D38">
        <f t="shared" si="10"/>
        <v>0</v>
      </c>
      <c r="F38">
        <f t="shared" si="0"/>
        <v>0</v>
      </c>
      <c r="G38">
        <f t="shared" si="5"/>
        <v>0</v>
      </c>
      <c r="H38">
        <f t="shared" si="6"/>
        <v>0</v>
      </c>
      <c r="I38">
        <f t="shared" si="7"/>
        <v>0</v>
      </c>
      <c r="J38">
        <f>SUM($I$8:$I38)</f>
        <v>0</v>
      </c>
      <c r="K38">
        <f t="shared" si="8"/>
        <v>0</v>
      </c>
      <c r="AG38" s="61"/>
    </row>
    <row r="39" spans="1:36" x14ac:dyDescent="0.25">
      <c r="A39" s="76"/>
      <c r="B39" s="80"/>
      <c r="D39">
        <f t="shared" si="10"/>
        <v>0</v>
      </c>
      <c r="F39">
        <f t="shared" si="0"/>
        <v>0</v>
      </c>
      <c r="G39">
        <f t="shared" si="5"/>
        <v>0</v>
      </c>
      <c r="H39">
        <f t="shared" si="6"/>
        <v>0</v>
      </c>
      <c r="I39">
        <f t="shared" si="7"/>
        <v>0</v>
      </c>
      <c r="J39">
        <f>SUM($I$8:$I39)</f>
        <v>0</v>
      </c>
      <c r="K39">
        <f t="shared" si="8"/>
        <v>0</v>
      </c>
      <c r="O39" t="s">
        <v>2</v>
      </c>
      <c r="AG39" s="61"/>
    </row>
    <row r="40" spans="1:36" x14ac:dyDescent="0.25">
      <c r="A40" s="76"/>
      <c r="B40" s="80"/>
      <c r="D40">
        <f t="shared" si="10"/>
        <v>0</v>
      </c>
      <c r="F40">
        <f t="shared" ref="F40:F61" si="11">IF(B40&gt;$B$3,1,0)</f>
        <v>0</v>
      </c>
      <c r="G40">
        <f t="shared" si="5"/>
        <v>0</v>
      </c>
      <c r="H40">
        <f t="shared" si="6"/>
        <v>0</v>
      </c>
      <c r="I40">
        <f t="shared" si="7"/>
        <v>0</v>
      </c>
      <c r="J40">
        <f>SUM($I$8:$I40)</f>
        <v>0</v>
      </c>
      <c r="K40">
        <f t="shared" si="8"/>
        <v>0</v>
      </c>
    </row>
    <row r="41" spans="1:36" x14ac:dyDescent="0.25">
      <c r="A41" s="76"/>
      <c r="B41" s="80"/>
      <c r="D41">
        <f t="shared" si="10"/>
        <v>0</v>
      </c>
      <c r="F41">
        <f t="shared" si="11"/>
        <v>0</v>
      </c>
      <c r="G41">
        <f t="shared" si="5"/>
        <v>0</v>
      </c>
      <c r="H41">
        <f t="shared" si="6"/>
        <v>0</v>
      </c>
      <c r="I41">
        <f t="shared" si="7"/>
        <v>0</v>
      </c>
      <c r="J41">
        <f>SUM($I$8:$I41)</f>
        <v>0</v>
      </c>
      <c r="K41">
        <f t="shared" si="8"/>
        <v>0</v>
      </c>
    </row>
    <row r="42" spans="1:36" x14ac:dyDescent="0.25">
      <c r="A42" s="76"/>
      <c r="B42" s="80"/>
      <c r="D42">
        <f t="shared" si="10"/>
        <v>0</v>
      </c>
      <c r="F42">
        <f t="shared" si="11"/>
        <v>0</v>
      </c>
      <c r="G42">
        <f t="shared" si="5"/>
        <v>0</v>
      </c>
      <c r="H42">
        <f t="shared" si="6"/>
        <v>0</v>
      </c>
      <c r="I42">
        <f t="shared" si="7"/>
        <v>0</v>
      </c>
      <c r="J42">
        <f>SUM($I$8:$I42)</f>
        <v>0</v>
      </c>
      <c r="K42">
        <f t="shared" si="8"/>
        <v>0</v>
      </c>
    </row>
    <row r="43" spans="1:36" x14ac:dyDescent="0.25">
      <c r="A43" s="76"/>
      <c r="B43" s="80"/>
      <c r="D43">
        <f t="shared" si="10"/>
        <v>0</v>
      </c>
      <c r="F43">
        <f t="shared" si="11"/>
        <v>0</v>
      </c>
      <c r="G43">
        <f t="shared" si="5"/>
        <v>0</v>
      </c>
      <c r="H43">
        <f t="shared" si="6"/>
        <v>0</v>
      </c>
      <c r="I43">
        <f t="shared" si="7"/>
        <v>0</v>
      </c>
      <c r="J43">
        <f>SUM($I$8:$I43)</f>
        <v>0</v>
      </c>
      <c r="K43">
        <f t="shared" si="8"/>
        <v>0</v>
      </c>
    </row>
    <row r="44" spans="1:36" x14ac:dyDescent="0.25">
      <c r="A44" s="76"/>
      <c r="B44" s="80"/>
      <c r="D44">
        <f t="shared" si="10"/>
        <v>0</v>
      </c>
      <c r="F44">
        <f t="shared" si="11"/>
        <v>0</v>
      </c>
      <c r="G44">
        <f t="shared" si="5"/>
        <v>0</v>
      </c>
      <c r="H44">
        <f t="shared" si="6"/>
        <v>0</v>
      </c>
      <c r="I44">
        <f t="shared" si="7"/>
        <v>0</v>
      </c>
      <c r="J44">
        <f>SUM($I$8:$I44)</f>
        <v>0</v>
      </c>
      <c r="K44">
        <f t="shared" si="8"/>
        <v>0</v>
      </c>
    </row>
    <row r="45" spans="1:36" x14ac:dyDescent="0.25">
      <c r="A45" s="76"/>
      <c r="B45" s="80"/>
      <c r="D45">
        <f t="shared" si="10"/>
        <v>0</v>
      </c>
      <c r="F45">
        <f t="shared" si="11"/>
        <v>0</v>
      </c>
      <c r="G45">
        <f t="shared" si="5"/>
        <v>0</v>
      </c>
      <c r="H45">
        <f t="shared" si="6"/>
        <v>0</v>
      </c>
      <c r="I45">
        <f t="shared" si="7"/>
        <v>0</v>
      </c>
      <c r="J45">
        <f>SUM($I$8:$I45)</f>
        <v>0</v>
      </c>
      <c r="K45">
        <f t="shared" si="8"/>
        <v>0</v>
      </c>
    </row>
    <row r="46" spans="1:36" x14ac:dyDescent="0.25">
      <c r="A46" s="76"/>
      <c r="B46" s="80"/>
      <c r="D46">
        <f t="shared" si="10"/>
        <v>0</v>
      </c>
      <c r="F46">
        <f t="shared" si="11"/>
        <v>0</v>
      </c>
      <c r="G46">
        <f t="shared" si="5"/>
        <v>0</v>
      </c>
      <c r="H46">
        <f t="shared" si="6"/>
        <v>0</v>
      </c>
      <c r="I46">
        <f t="shared" si="7"/>
        <v>0</v>
      </c>
      <c r="J46">
        <f>SUM($I$8:$I46)</f>
        <v>0</v>
      </c>
      <c r="K46">
        <f t="shared" si="8"/>
        <v>0</v>
      </c>
    </row>
    <row r="47" spans="1:36" x14ac:dyDescent="0.25">
      <c r="A47" s="76"/>
      <c r="B47" s="80"/>
      <c r="D47">
        <f t="shared" si="10"/>
        <v>0</v>
      </c>
      <c r="F47">
        <f t="shared" si="11"/>
        <v>0</v>
      </c>
      <c r="G47">
        <f t="shared" si="5"/>
        <v>0</v>
      </c>
      <c r="H47">
        <f t="shared" si="6"/>
        <v>0</v>
      </c>
      <c r="I47">
        <f t="shared" si="7"/>
        <v>0</v>
      </c>
      <c r="J47">
        <f>SUM($I$8:$I47)</f>
        <v>0</v>
      </c>
      <c r="K47">
        <f t="shared" si="8"/>
        <v>0</v>
      </c>
    </row>
    <row r="48" spans="1:36" x14ac:dyDescent="0.25">
      <c r="A48" s="76"/>
      <c r="B48" s="80"/>
      <c r="D48">
        <f t="shared" si="10"/>
        <v>0</v>
      </c>
      <c r="F48">
        <f t="shared" si="11"/>
        <v>0</v>
      </c>
      <c r="G48">
        <f t="shared" si="5"/>
        <v>0</v>
      </c>
      <c r="H48">
        <f t="shared" si="6"/>
        <v>0</v>
      </c>
      <c r="I48">
        <f t="shared" si="7"/>
        <v>0</v>
      </c>
      <c r="J48">
        <f>SUM($I$8:$I48)</f>
        <v>0</v>
      </c>
      <c r="K48">
        <f t="shared" si="8"/>
        <v>0</v>
      </c>
    </row>
    <row r="49" spans="1:11" x14ac:dyDescent="0.25">
      <c r="A49" s="76"/>
      <c r="B49" s="80"/>
      <c r="D49">
        <f t="shared" si="10"/>
        <v>0</v>
      </c>
      <c r="F49">
        <f t="shared" si="11"/>
        <v>0</v>
      </c>
      <c r="G49">
        <f t="shared" si="5"/>
        <v>0</v>
      </c>
      <c r="H49">
        <f t="shared" si="6"/>
        <v>0</v>
      </c>
      <c r="I49">
        <f t="shared" si="7"/>
        <v>0</v>
      </c>
      <c r="J49">
        <f>SUM($I$8:$I49)</f>
        <v>0</v>
      </c>
      <c r="K49">
        <f t="shared" si="8"/>
        <v>0</v>
      </c>
    </row>
    <row r="50" spans="1:11" x14ac:dyDescent="0.25">
      <c r="A50" s="76"/>
      <c r="B50" s="80"/>
      <c r="D50">
        <f t="shared" si="10"/>
        <v>0</v>
      </c>
      <c r="F50">
        <f t="shared" si="11"/>
        <v>0</v>
      </c>
      <c r="G50">
        <f t="shared" si="5"/>
        <v>0</v>
      </c>
      <c r="H50">
        <f t="shared" si="6"/>
        <v>0</v>
      </c>
      <c r="I50">
        <f t="shared" si="7"/>
        <v>0</v>
      </c>
      <c r="J50">
        <f>SUM($I$8:$I50)</f>
        <v>0</v>
      </c>
      <c r="K50">
        <f t="shared" si="8"/>
        <v>0</v>
      </c>
    </row>
    <row r="51" spans="1:11" x14ac:dyDescent="0.25">
      <c r="A51" s="76"/>
      <c r="B51" s="80"/>
      <c r="D51">
        <f t="shared" si="10"/>
        <v>0</v>
      </c>
      <c r="F51">
        <f t="shared" si="11"/>
        <v>0</v>
      </c>
      <c r="G51">
        <f t="shared" si="5"/>
        <v>0</v>
      </c>
      <c r="H51">
        <f t="shared" si="6"/>
        <v>0</v>
      </c>
      <c r="I51">
        <f t="shared" si="7"/>
        <v>0</v>
      </c>
      <c r="J51">
        <f>SUM($I$8:$I51)</f>
        <v>0</v>
      </c>
      <c r="K51">
        <f t="shared" si="8"/>
        <v>0</v>
      </c>
    </row>
    <row r="52" spans="1:11" x14ac:dyDescent="0.25">
      <c r="A52" s="76"/>
      <c r="B52" s="80"/>
      <c r="D52">
        <f t="shared" si="10"/>
        <v>0</v>
      </c>
      <c r="F52">
        <f t="shared" si="11"/>
        <v>0</v>
      </c>
      <c r="G52">
        <f t="shared" si="5"/>
        <v>0</v>
      </c>
      <c r="H52">
        <f t="shared" si="6"/>
        <v>0</v>
      </c>
      <c r="I52">
        <f t="shared" si="7"/>
        <v>0</v>
      </c>
      <c r="J52">
        <f>SUM($I$8:$I52)</f>
        <v>0</v>
      </c>
      <c r="K52">
        <f t="shared" si="8"/>
        <v>0</v>
      </c>
    </row>
    <row r="53" spans="1:11" x14ac:dyDescent="0.25">
      <c r="A53" s="76"/>
      <c r="B53" s="80"/>
      <c r="D53">
        <f t="shared" si="10"/>
        <v>0</v>
      </c>
      <c r="F53">
        <f t="shared" si="11"/>
        <v>0</v>
      </c>
      <c r="G53">
        <f t="shared" si="5"/>
        <v>0</v>
      </c>
      <c r="H53">
        <f t="shared" si="6"/>
        <v>0</v>
      </c>
      <c r="I53">
        <f t="shared" si="7"/>
        <v>0</v>
      </c>
      <c r="J53">
        <f>SUM($I$8:$I53)</f>
        <v>0</v>
      </c>
      <c r="K53">
        <f t="shared" si="8"/>
        <v>0</v>
      </c>
    </row>
    <row r="54" spans="1:11" x14ac:dyDescent="0.25">
      <c r="A54" s="76"/>
      <c r="B54" s="80"/>
      <c r="D54">
        <f t="shared" si="10"/>
        <v>0</v>
      </c>
      <c r="F54">
        <f t="shared" si="11"/>
        <v>0</v>
      </c>
      <c r="G54">
        <f t="shared" si="5"/>
        <v>0</v>
      </c>
      <c r="H54">
        <f t="shared" si="6"/>
        <v>0</v>
      </c>
      <c r="I54">
        <f t="shared" si="7"/>
        <v>0</v>
      </c>
      <c r="J54">
        <f>SUM($I$8:$I54)</f>
        <v>0</v>
      </c>
      <c r="K54">
        <f t="shared" si="8"/>
        <v>0</v>
      </c>
    </row>
    <row r="55" spans="1:11" x14ac:dyDescent="0.25">
      <c r="A55" s="76"/>
      <c r="B55" s="80"/>
      <c r="D55">
        <f t="shared" si="10"/>
        <v>0</v>
      </c>
      <c r="F55">
        <f t="shared" si="11"/>
        <v>0</v>
      </c>
      <c r="G55">
        <f t="shared" si="5"/>
        <v>0</v>
      </c>
      <c r="H55">
        <f t="shared" si="6"/>
        <v>0</v>
      </c>
      <c r="I55">
        <f t="shared" si="7"/>
        <v>0</v>
      </c>
      <c r="J55">
        <f>SUM($I$8:$I55)</f>
        <v>0</v>
      </c>
      <c r="K55">
        <f t="shared" si="8"/>
        <v>0</v>
      </c>
    </row>
    <row r="56" spans="1:11" x14ac:dyDescent="0.25">
      <c r="A56" s="76"/>
      <c r="B56" s="80"/>
      <c r="D56">
        <f t="shared" si="10"/>
        <v>0</v>
      </c>
      <c r="F56">
        <f t="shared" si="11"/>
        <v>0</v>
      </c>
      <c r="G56">
        <f t="shared" si="5"/>
        <v>0</v>
      </c>
      <c r="H56">
        <f t="shared" si="6"/>
        <v>0</v>
      </c>
      <c r="I56">
        <f t="shared" si="7"/>
        <v>0</v>
      </c>
      <c r="J56">
        <f>SUM($I$8:$I56)</f>
        <v>0</v>
      </c>
      <c r="K56">
        <f t="shared" si="8"/>
        <v>0</v>
      </c>
    </row>
    <row r="57" spans="1:11" x14ac:dyDescent="0.25">
      <c r="A57" s="76"/>
      <c r="B57" s="80"/>
      <c r="D57">
        <f t="shared" si="10"/>
        <v>0</v>
      </c>
      <c r="F57">
        <f t="shared" si="11"/>
        <v>0</v>
      </c>
      <c r="G57">
        <f t="shared" si="5"/>
        <v>0</v>
      </c>
      <c r="H57">
        <f t="shared" si="6"/>
        <v>0</v>
      </c>
      <c r="I57">
        <f t="shared" si="7"/>
        <v>0</v>
      </c>
      <c r="J57">
        <f>SUM($I$8:$I57)</f>
        <v>0</v>
      </c>
      <c r="K57">
        <f t="shared" si="8"/>
        <v>0</v>
      </c>
    </row>
    <row r="58" spans="1:11" x14ac:dyDescent="0.25">
      <c r="A58" s="76"/>
      <c r="B58" s="80"/>
      <c r="D58">
        <f t="shared" si="10"/>
        <v>0</v>
      </c>
      <c r="F58">
        <f t="shared" si="11"/>
        <v>0</v>
      </c>
      <c r="G58">
        <f t="shared" si="5"/>
        <v>0</v>
      </c>
      <c r="H58">
        <f t="shared" si="6"/>
        <v>0</v>
      </c>
      <c r="I58">
        <f t="shared" si="7"/>
        <v>0</v>
      </c>
      <c r="J58">
        <f>SUM($I$8:$I58)</f>
        <v>0</v>
      </c>
      <c r="K58">
        <f t="shared" si="8"/>
        <v>0</v>
      </c>
    </row>
    <row r="59" spans="1:11" x14ac:dyDescent="0.25">
      <c r="A59" s="76"/>
      <c r="B59" s="80"/>
      <c r="D59">
        <f t="shared" si="10"/>
        <v>0</v>
      </c>
      <c r="F59">
        <f t="shared" si="11"/>
        <v>0</v>
      </c>
      <c r="G59">
        <f t="shared" si="5"/>
        <v>0</v>
      </c>
      <c r="H59">
        <f t="shared" si="6"/>
        <v>0</v>
      </c>
      <c r="I59">
        <f t="shared" si="7"/>
        <v>0</v>
      </c>
      <c r="J59">
        <f>SUM($I$8:$I59)</f>
        <v>0</v>
      </c>
      <c r="K59">
        <f t="shared" si="8"/>
        <v>0</v>
      </c>
    </row>
    <row r="60" spans="1:11" x14ac:dyDescent="0.25">
      <c r="A60" s="76"/>
      <c r="B60" s="80"/>
      <c r="D60">
        <f t="shared" si="10"/>
        <v>0</v>
      </c>
      <c r="F60">
        <f t="shared" si="11"/>
        <v>0</v>
      </c>
      <c r="G60">
        <f t="shared" si="5"/>
        <v>0</v>
      </c>
      <c r="H60">
        <f t="shared" si="6"/>
        <v>0</v>
      </c>
      <c r="I60">
        <f t="shared" si="7"/>
        <v>0</v>
      </c>
      <c r="J60">
        <f>SUM($I$8:$I60)</f>
        <v>0</v>
      </c>
      <c r="K60">
        <f t="shared" si="8"/>
        <v>0</v>
      </c>
    </row>
    <row r="61" spans="1:11" x14ac:dyDescent="0.25">
      <c r="A61" s="76"/>
      <c r="B61" s="80"/>
      <c r="D61">
        <f t="shared" si="10"/>
        <v>0</v>
      </c>
      <c r="F61">
        <f t="shared" si="11"/>
        <v>0</v>
      </c>
      <c r="G61">
        <f t="shared" si="5"/>
        <v>0</v>
      </c>
      <c r="H61">
        <f t="shared" si="6"/>
        <v>0</v>
      </c>
      <c r="I61">
        <f t="shared" si="7"/>
        <v>0</v>
      </c>
      <c r="J61">
        <f>SUM($I$8:$I61)</f>
        <v>0</v>
      </c>
      <c r="K61">
        <f t="shared" si="8"/>
        <v>0</v>
      </c>
    </row>
    <row r="62" spans="1:11" x14ac:dyDescent="0.25">
      <c r="A62" s="76"/>
      <c r="B62" s="80"/>
      <c r="D62">
        <f t="shared" si="10"/>
        <v>0</v>
      </c>
      <c r="F62">
        <f t="shared" ref="F62:F72" si="12">IF(B62&gt;$B$3,1,0)</f>
        <v>0</v>
      </c>
      <c r="G62">
        <f t="shared" si="5"/>
        <v>0</v>
      </c>
      <c r="H62">
        <f t="shared" si="6"/>
        <v>0</v>
      </c>
      <c r="I62">
        <f t="shared" si="7"/>
        <v>0</v>
      </c>
      <c r="J62">
        <f>SUM($I$8:$I62)</f>
        <v>0</v>
      </c>
      <c r="K62">
        <f t="shared" si="8"/>
        <v>0</v>
      </c>
    </row>
    <row r="63" spans="1:11" x14ac:dyDescent="0.25">
      <c r="A63" s="76"/>
      <c r="B63" s="80"/>
      <c r="D63">
        <f t="shared" si="10"/>
        <v>0</v>
      </c>
      <c r="F63">
        <f t="shared" si="12"/>
        <v>0</v>
      </c>
      <c r="G63">
        <f t="shared" si="5"/>
        <v>0</v>
      </c>
      <c r="H63">
        <f t="shared" si="6"/>
        <v>0</v>
      </c>
      <c r="I63">
        <f t="shared" si="7"/>
        <v>0</v>
      </c>
      <c r="J63">
        <f>SUM($I$8:$I63)</f>
        <v>0</v>
      </c>
      <c r="K63">
        <f t="shared" si="8"/>
        <v>0</v>
      </c>
    </row>
    <row r="64" spans="1:11" x14ac:dyDescent="0.25">
      <c r="A64" s="76"/>
      <c r="B64" s="80"/>
      <c r="D64">
        <f t="shared" si="10"/>
        <v>0</v>
      </c>
      <c r="F64">
        <f t="shared" si="12"/>
        <v>0</v>
      </c>
      <c r="G64">
        <f t="shared" si="5"/>
        <v>0</v>
      </c>
      <c r="H64">
        <f t="shared" si="6"/>
        <v>0</v>
      </c>
      <c r="I64">
        <f t="shared" si="7"/>
        <v>0</v>
      </c>
      <c r="J64">
        <f>SUM($I$8:$I64)</f>
        <v>0</v>
      </c>
      <c r="K64">
        <f t="shared" si="8"/>
        <v>0</v>
      </c>
    </row>
    <row r="65" spans="1:11" x14ac:dyDescent="0.25">
      <c r="A65" s="76"/>
      <c r="B65" s="80"/>
      <c r="D65">
        <f t="shared" si="10"/>
        <v>0</v>
      </c>
      <c r="F65">
        <f t="shared" si="12"/>
        <v>0</v>
      </c>
      <c r="G65">
        <f t="shared" si="5"/>
        <v>0</v>
      </c>
      <c r="H65">
        <f t="shared" si="6"/>
        <v>0</v>
      </c>
      <c r="I65">
        <f t="shared" si="7"/>
        <v>0</v>
      </c>
      <c r="J65">
        <f>SUM($I$8:$I65)</f>
        <v>0</v>
      </c>
      <c r="K65">
        <f t="shared" si="8"/>
        <v>0</v>
      </c>
    </row>
    <row r="66" spans="1:11" x14ac:dyDescent="0.25">
      <c r="A66" s="76"/>
      <c r="B66" s="80"/>
      <c r="D66">
        <f t="shared" si="10"/>
        <v>0</v>
      </c>
      <c r="F66">
        <f t="shared" si="12"/>
        <v>0</v>
      </c>
      <c r="G66">
        <f t="shared" si="5"/>
        <v>0</v>
      </c>
      <c r="H66">
        <f t="shared" si="6"/>
        <v>0</v>
      </c>
      <c r="I66">
        <f t="shared" si="7"/>
        <v>0</v>
      </c>
      <c r="J66">
        <f>SUM($I$8:$I66)</f>
        <v>0</v>
      </c>
      <c r="K66">
        <f t="shared" si="8"/>
        <v>0</v>
      </c>
    </row>
    <row r="67" spans="1:11" x14ac:dyDescent="0.25">
      <c r="A67" s="76"/>
      <c r="B67" s="80"/>
      <c r="D67">
        <f t="shared" si="10"/>
        <v>0</v>
      </c>
      <c r="F67">
        <f t="shared" si="12"/>
        <v>0</v>
      </c>
      <c r="G67">
        <f t="shared" si="5"/>
        <v>0</v>
      </c>
      <c r="H67">
        <f t="shared" si="6"/>
        <v>0</v>
      </c>
      <c r="I67">
        <f t="shared" si="7"/>
        <v>0</v>
      </c>
      <c r="J67">
        <f>SUM($I$8:$I67)</f>
        <v>0</v>
      </c>
      <c r="K67">
        <f t="shared" si="8"/>
        <v>0</v>
      </c>
    </row>
    <row r="68" spans="1:11" x14ac:dyDescent="0.25">
      <c r="A68" s="76"/>
      <c r="B68" s="80"/>
      <c r="D68">
        <f t="shared" si="10"/>
        <v>0</v>
      </c>
      <c r="F68">
        <f t="shared" si="12"/>
        <v>0</v>
      </c>
      <c r="G68">
        <f t="shared" si="5"/>
        <v>0</v>
      </c>
      <c r="H68">
        <f t="shared" si="6"/>
        <v>0</v>
      </c>
      <c r="I68">
        <f t="shared" si="7"/>
        <v>0</v>
      </c>
      <c r="J68">
        <f>SUM($I$8:$I68)</f>
        <v>0</v>
      </c>
      <c r="K68">
        <f t="shared" si="8"/>
        <v>0</v>
      </c>
    </row>
    <row r="69" spans="1:11" x14ac:dyDescent="0.25">
      <c r="A69" s="76"/>
      <c r="B69" s="80"/>
      <c r="D69">
        <f t="shared" si="10"/>
        <v>0</v>
      </c>
      <c r="F69">
        <f t="shared" si="12"/>
        <v>0</v>
      </c>
      <c r="G69">
        <f t="shared" si="5"/>
        <v>0</v>
      </c>
      <c r="H69">
        <f t="shared" si="6"/>
        <v>0</v>
      </c>
      <c r="I69">
        <f t="shared" si="7"/>
        <v>0</v>
      </c>
      <c r="J69">
        <f>SUM($I$8:$I69)</f>
        <v>0</v>
      </c>
      <c r="K69">
        <f t="shared" si="8"/>
        <v>0</v>
      </c>
    </row>
    <row r="70" spans="1:11" x14ac:dyDescent="0.25">
      <c r="A70" s="76"/>
      <c r="B70" s="80"/>
      <c r="D70">
        <f t="shared" si="10"/>
        <v>0</v>
      </c>
      <c r="F70">
        <f t="shared" si="12"/>
        <v>0</v>
      </c>
      <c r="G70">
        <f t="shared" si="5"/>
        <v>0</v>
      </c>
      <c r="H70">
        <f>IF((D69 - D70)&gt;$E$3,1,0)</f>
        <v>0</v>
      </c>
      <c r="I70">
        <f t="shared" si="7"/>
        <v>0</v>
      </c>
      <c r="J70">
        <f>SUM($I$8:$I70)</f>
        <v>0</v>
      </c>
      <c r="K70">
        <f t="shared" si="8"/>
        <v>0</v>
      </c>
    </row>
    <row r="71" spans="1:11" x14ac:dyDescent="0.25">
      <c r="A71" s="76"/>
      <c r="B71" s="80"/>
      <c r="D71">
        <f t="shared" si="10"/>
        <v>0</v>
      </c>
      <c r="F71">
        <f t="shared" si="12"/>
        <v>0</v>
      </c>
      <c r="G71">
        <f t="shared" si="5"/>
        <v>0</v>
      </c>
      <c r="H71">
        <f t="shared" si="6"/>
        <v>0</v>
      </c>
      <c r="I71">
        <f t="shared" si="7"/>
        <v>0</v>
      </c>
      <c r="J71">
        <f>SUM($I$8:$I71)</f>
        <v>0</v>
      </c>
      <c r="K71">
        <f t="shared" si="8"/>
        <v>0</v>
      </c>
    </row>
    <row r="72" spans="1:11" x14ac:dyDescent="0.25">
      <c r="A72" s="76"/>
      <c r="B72" s="80"/>
      <c r="D72">
        <f t="shared" si="10"/>
        <v>0</v>
      </c>
      <c r="F72">
        <f t="shared" si="12"/>
        <v>0</v>
      </c>
      <c r="G72">
        <f>IF(SIGN(D71) &gt; SIGN(D72),1,0)</f>
        <v>0</v>
      </c>
      <c r="H72">
        <f t="shared" si="6"/>
        <v>0</v>
      </c>
      <c r="I72">
        <f t="shared" si="7"/>
        <v>0</v>
      </c>
      <c r="J72">
        <f>SUM($I$8:$I72)</f>
        <v>0</v>
      </c>
      <c r="K72">
        <f t="shared" si="8"/>
        <v>0</v>
      </c>
    </row>
    <row r="73" spans="1:11" x14ac:dyDescent="0.25">
      <c r="A73" s="76"/>
      <c r="B73" s="80"/>
      <c r="D73">
        <f t="shared" si="10"/>
        <v>0</v>
      </c>
      <c r="F73">
        <f t="shared" ref="F73:F136" si="13">IF(B73&gt;$B$3,1,0)</f>
        <v>0</v>
      </c>
      <c r="G73">
        <f t="shared" si="5"/>
        <v>0</v>
      </c>
      <c r="H73">
        <f t="shared" si="6"/>
        <v>0</v>
      </c>
      <c r="I73">
        <f t="shared" si="7"/>
        <v>0</v>
      </c>
      <c r="J73">
        <f>SUM($I$8:$I73)</f>
        <v>0</v>
      </c>
      <c r="K73">
        <f t="shared" si="8"/>
        <v>0</v>
      </c>
    </row>
    <row r="74" spans="1:11" x14ac:dyDescent="0.25">
      <c r="A74" s="76"/>
      <c r="B74" s="80"/>
      <c r="D74">
        <f t="shared" si="10"/>
        <v>0</v>
      </c>
      <c r="F74">
        <f t="shared" si="13"/>
        <v>0</v>
      </c>
      <c r="G74">
        <f t="shared" ref="G74:G137" si="14">IF(SIGN(D73) &gt; SIGN(D74),1,0)</f>
        <v>0</v>
      </c>
      <c r="H74">
        <f t="shared" ref="H74:H137" si="15">IF((D73 - D74)&gt;$E$3,1,0)</f>
        <v>0</v>
      </c>
      <c r="I74">
        <f t="shared" ref="I74:I137" si="16">F74*G74*H74</f>
        <v>0</v>
      </c>
      <c r="J74">
        <f>SUM($I$8:$I74)</f>
        <v>0</v>
      </c>
      <c r="K74">
        <f t="shared" ref="K74:K137" si="17">IF(I74,J74,0)</f>
        <v>0</v>
      </c>
    </row>
    <row r="75" spans="1:11" x14ac:dyDescent="0.25">
      <c r="A75" s="76"/>
      <c r="B75" s="80"/>
      <c r="D75">
        <f t="shared" si="10"/>
        <v>0</v>
      </c>
      <c r="F75">
        <f t="shared" si="13"/>
        <v>0</v>
      </c>
      <c r="G75">
        <f t="shared" si="14"/>
        <v>0</v>
      </c>
      <c r="H75">
        <f t="shared" si="15"/>
        <v>0</v>
      </c>
      <c r="I75">
        <f t="shared" si="16"/>
        <v>0</v>
      </c>
      <c r="J75">
        <f>SUM($I$8:$I75)</f>
        <v>0</v>
      </c>
      <c r="K75">
        <f t="shared" si="17"/>
        <v>0</v>
      </c>
    </row>
    <row r="76" spans="1:11" x14ac:dyDescent="0.25">
      <c r="A76" s="76"/>
      <c r="B76" s="80"/>
      <c r="D76">
        <f t="shared" si="10"/>
        <v>0</v>
      </c>
      <c r="F76">
        <f t="shared" si="13"/>
        <v>0</v>
      </c>
      <c r="G76">
        <f t="shared" si="14"/>
        <v>0</v>
      </c>
      <c r="H76">
        <f t="shared" si="15"/>
        <v>0</v>
      </c>
      <c r="I76">
        <f t="shared" si="16"/>
        <v>0</v>
      </c>
      <c r="J76">
        <f>SUM($I$8:$I76)</f>
        <v>0</v>
      </c>
      <c r="K76">
        <f t="shared" si="17"/>
        <v>0</v>
      </c>
    </row>
    <row r="77" spans="1:11" x14ac:dyDescent="0.25">
      <c r="A77" s="76"/>
      <c r="B77" s="80"/>
      <c r="D77">
        <f t="shared" si="10"/>
        <v>0</v>
      </c>
      <c r="F77">
        <f t="shared" si="13"/>
        <v>0</v>
      </c>
      <c r="G77">
        <f t="shared" si="14"/>
        <v>0</v>
      </c>
      <c r="H77">
        <f t="shared" si="15"/>
        <v>0</v>
      </c>
      <c r="I77">
        <f t="shared" si="16"/>
        <v>0</v>
      </c>
      <c r="J77">
        <f>SUM($I$8:$I77)</f>
        <v>0</v>
      </c>
      <c r="K77">
        <f t="shared" si="17"/>
        <v>0</v>
      </c>
    </row>
    <row r="78" spans="1:11" x14ac:dyDescent="0.25">
      <c r="A78" s="76"/>
      <c r="B78" s="80"/>
      <c r="D78">
        <f t="shared" si="10"/>
        <v>0</v>
      </c>
      <c r="F78">
        <f t="shared" si="13"/>
        <v>0</v>
      </c>
      <c r="G78">
        <f t="shared" si="14"/>
        <v>0</v>
      </c>
      <c r="H78">
        <f t="shared" si="15"/>
        <v>0</v>
      </c>
      <c r="I78">
        <f t="shared" si="16"/>
        <v>0</v>
      </c>
      <c r="J78">
        <f>SUM($I$8:$I78)</f>
        <v>0</v>
      </c>
      <c r="K78">
        <f t="shared" si="17"/>
        <v>0</v>
      </c>
    </row>
    <row r="79" spans="1:11" x14ac:dyDescent="0.25">
      <c r="A79" s="76"/>
      <c r="B79" s="80"/>
      <c r="D79">
        <f t="shared" si="10"/>
        <v>0</v>
      </c>
      <c r="F79">
        <f t="shared" si="13"/>
        <v>0</v>
      </c>
      <c r="G79">
        <f t="shared" si="14"/>
        <v>0</v>
      </c>
      <c r="H79">
        <f t="shared" si="15"/>
        <v>0</v>
      </c>
      <c r="I79">
        <f t="shared" si="16"/>
        <v>0</v>
      </c>
      <c r="J79">
        <f>SUM($I$8:$I79)</f>
        <v>0</v>
      </c>
      <c r="K79">
        <f t="shared" si="17"/>
        <v>0</v>
      </c>
    </row>
    <row r="80" spans="1:11" x14ac:dyDescent="0.25">
      <c r="A80" s="76"/>
      <c r="B80" s="80"/>
      <c r="D80">
        <f t="shared" si="10"/>
        <v>0</v>
      </c>
      <c r="F80">
        <f t="shared" si="13"/>
        <v>0</v>
      </c>
      <c r="G80">
        <f t="shared" si="14"/>
        <v>0</v>
      </c>
      <c r="H80">
        <f t="shared" si="15"/>
        <v>0</v>
      </c>
      <c r="I80">
        <f t="shared" si="16"/>
        <v>0</v>
      </c>
      <c r="J80">
        <f>SUM($I$8:$I80)</f>
        <v>0</v>
      </c>
      <c r="K80">
        <f t="shared" si="17"/>
        <v>0</v>
      </c>
    </row>
    <row r="81" spans="1:21" x14ac:dyDescent="0.25">
      <c r="A81" s="76"/>
      <c r="B81" s="80"/>
      <c r="D81">
        <f t="shared" ref="D81:D144" si="18">(B73*$J$5+B74*$K$5+B75*$L$5+B76*$M$5+B77*$N$5+B78*$O$5+B79*$P$5+B80*$Q$5+B81*$R$5+B82*$S$5+B83*$T$5+B84*$U$5+B85*$V$5+B86*$W$5+B87*$X$5+B88*$Y$5+B89*$Z$5)</f>
        <v>0</v>
      </c>
      <c r="F81">
        <f t="shared" si="13"/>
        <v>0</v>
      </c>
      <c r="G81">
        <f t="shared" si="14"/>
        <v>0</v>
      </c>
      <c r="H81">
        <f t="shared" si="15"/>
        <v>0</v>
      </c>
      <c r="I81">
        <f t="shared" si="16"/>
        <v>0</v>
      </c>
      <c r="J81">
        <f>SUM($I$8:$I81)</f>
        <v>0</v>
      </c>
      <c r="K81">
        <f t="shared" si="17"/>
        <v>0</v>
      </c>
    </row>
    <row r="82" spans="1:21" x14ac:dyDescent="0.25">
      <c r="A82" s="76"/>
      <c r="B82" s="80"/>
      <c r="D82">
        <f t="shared" si="18"/>
        <v>0</v>
      </c>
      <c r="F82">
        <f t="shared" si="13"/>
        <v>0</v>
      </c>
      <c r="G82">
        <f t="shared" si="14"/>
        <v>0</v>
      </c>
      <c r="H82">
        <f t="shared" si="15"/>
        <v>0</v>
      </c>
      <c r="I82">
        <f t="shared" si="16"/>
        <v>0</v>
      </c>
      <c r="J82">
        <f>SUM($I$8:$I82)</f>
        <v>0</v>
      </c>
      <c r="K82">
        <f t="shared" si="17"/>
        <v>0</v>
      </c>
    </row>
    <row r="83" spans="1:21" x14ac:dyDescent="0.25">
      <c r="A83" s="76"/>
      <c r="B83" s="80"/>
      <c r="D83">
        <f t="shared" si="18"/>
        <v>0</v>
      </c>
      <c r="F83">
        <f t="shared" si="13"/>
        <v>0</v>
      </c>
      <c r="G83">
        <f t="shared" si="14"/>
        <v>0</v>
      </c>
      <c r="H83">
        <f t="shared" si="15"/>
        <v>0</v>
      </c>
      <c r="I83">
        <f t="shared" si="16"/>
        <v>0</v>
      </c>
      <c r="J83">
        <f>SUM($I$8:$I83)</f>
        <v>0</v>
      </c>
      <c r="K83">
        <f t="shared" si="17"/>
        <v>0</v>
      </c>
    </row>
    <row r="84" spans="1:21" x14ac:dyDescent="0.25">
      <c r="A84" s="76"/>
      <c r="B84" s="80"/>
      <c r="D84">
        <f t="shared" si="18"/>
        <v>0</v>
      </c>
      <c r="F84">
        <f t="shared" si="13"/>
        <v>0</v>
      </c>
      <c r="G84">
        <f t="shared" si="14"/>
        <v>0</v>
      </c>
      <c r="H84">
        <f t="shared" si="15"/>
        <v>0</v>
      </c>
      <c r="I84">
        <f t="shared" si="16"/>
        <v>0</v>
      </c>
      <c r="J84">
        <f>SUM($I$8:$I84)</f>
        <v>0</v>
      </c>
      <c r="K84">
        <f t="shared" si="17"/>
        <v>0</v>
      </c>
    </row>
    <row r="85" spans="1:21" x14ac:dyDescent="0.25">
      <c r="A85" s="76"/>
      <c r="B85" s="80"/>
      <c r="D85">
        <f t="shared" si="18"/>
        <v>0</v>
      </c>
      <c r="F85">
        <f t="shared" si="13"/>
        <v>0</v>
      </c>
      <c r="G85">
        <f t="shared" si="14"/>
        <v>0</v>
      </c>
      <c r="H85">
        <f t="shared" si="15"/>
        <v>0</v>
      </c>
      <c r="I85">
        <f t="shared" si="16"/>
        <v>0</v>
      </c>
      <c r="J85">
        <f>SUM($I$8:$I85)</f>
        <v>0</v>
      </c>
      <c r="K85">
        <f t="shared" si="17"/>
        <v>0</v>
      </c>
    </row>
    <row r="86" spans="1:21" x14ac:dyDescent="0.25">
      <c r="A86" s="76"/>
      <c r="B86" s="80"/>
      <c r="D86">
        <f t="shared" si="18"/>
        <v>0</v>
      </c>
      <c r="F86">
        <f t="shared" si="13"/>
        <v>0</v>
      </c>
      <c r="G86">
        <f t="shared" si="14"/>
        <v>0</v>
      </c>
      <c r="H86">
        <f t="shared" si="15"/>
        <v>0</v>
      </c>
      <c r="I86">
        <f t="shared" si="16"/>
        <v>0</v>
      </c>
      <c r="J86">
        <f>SUM($I$8:$I86)</f>
        <v>0</v>
      </c>
      <c r="K86">
        <f t="shared" si="17"/>
        <v>0</v>
      </c>
    </row>
    <row r="87" spans="1:21" x14ac:dyDescent="0.25">
      <c r="A87" s="76"/>
      <c r="B87" s="80"/>
      <c r="D87">
        <f t="shared" si="18"/>
        <v>0</v>
      </c>
      <c r="F87">
        <f t="shared" si="13"/>
        <v>0</v>
      </c>
      <c r="G87">
        <f t="shared" si="14"/>
        <v>0</v>
      </c>
      <c r="H87">
        <f t="shared" si="15"/>
        <v>0</v>
      </c>
      <c r="I87">
        <f t="shared" si="16"/>
        <v>0</v>
      </c>
      <c r="J87">
        <f>SUM($I$8:$I87)</f>
        <v>0</v>
      </c>
      <c r="K87">
        <f t="shared" si="17"/>
        <v>0</v>
      </c>
    </row>
    <row r="88" spans="1:21" x14ac:dyDescent="0.25">
      <c r="A88" s="76"/>
      <c r="B88" s="80"/>
      <c r="D88">
        <f t="shared" si="18"/>
        <v>0</v>
      </c>
      <c r="F88">
        <f t="shared" si="13"/>
        <v>0</v>
      </c>
      <c r="G88">
        <f t="shared" si="14"/>
        <v>0</v>
      </c>
      <c r="H88">
        <f t="shared" si="15"/>
        <v>0</v>
      </c>
      <c r="I88">
        <f t="shared" si="16"/>
        <v>0</v>
      </c>
      <c r="J88">
        <f>SUM($I$8:$I88)</f>
        <v>0</v>
      </c>
      <c r="K88">
        <f t="shared" si="17"/>
        <v>0</v>
      </c>
    </row>
    <row r="89" spans="1:21" x14ac:dyDescent="0.25">
      <c r="A89" s="76"/>
      <c r="B89" s="80"/>
      <c r="D89">
        <f t="shared" si="18"/>
        <v>0</v>
      </c>
      <c r="F89">
        <f t="shared" si="13"/>
        <v>0</v>
      </c>
      <c r="G89">
        <f t="shared" si="14"/>
        <v>0</v>
      </c>
      <c r="H89">
        <f t="shared" si="15"/>
        <v>0</v>
      </c>
      <c r="I89">
        <f t="shared" si="16"/>
        <v>0</v>
      </c>
      <c r="J89">
        <f>SUM($I$8:$I89)</f>
        <v>0</v>
      </c>
      <c r="K89">
        <f t="shared" si="17"/>
        <v>0</v>
      </c>
    </row>
    <row r="90" spans="1:21" x14ac:dyDescent="0.25">
      <c r="A90" s="76"/>
      <c r="B90" s="80"/>
      <c r="D90">
        <f t="shared" si="18"/>
        <v>0</v>
      </c>
      <c r="F90">
        <f t="shared" si="13"/>
        <v>0</v>
      </c>
      <c r="G90">
        <f t="shared" si="14"/>
        <v>0</v>
      </c>
      <c r="H90">
        <f t="shared" si="15"/>
        <v>0</v>
      </c>
      <c r="I90">
        <f t="shared" si="16"/>
        <v>0</v>
      </c>
      <c r="J90">
        <f>SUM($I$8:$I90)</f>
        <v>0</v>
      </c>
      <c r="K90">
        <f t="shared" si="17"/>
        <v>0</v>
      </c>
    </row>
    <row r="91" spans="1:21" x14ac:dyDescent="0.25">
      <c r="A91" s="76"/>
      <c r="B91" s="80"/>
      <c r="D91">
        <f t="shared" si="18"/>
        <v>0</v>
      </c>
      <c r="F91">
        <f t="shared" si="13"/>
        <v>0</v>
      </c>
      <c r="G91">
        <f t="shared" si="14"/>
        <v>0</v>
      </c>
      <c r="H91">
        <f t="shared" si="15"/>
        <v>0</v>
      </c>
      <c r="I91">
        <f t="shared" si="16"/>
        <v>0</v>
      </c>
      <c r="J91">
        <f>SUM($I$8:$I91)</f>
        <v>0</v>
      </c>
      <c r="K91">
        <f t="shared" si="17"/>
        <v>0</v>
      </c>
    </row>
    <row r="92" spans="1:21" x14ac:dyDescent="0.25">
      <c r="A92" s="76"/>
      <c r="B92" s="80"/>
      <c r="D92">
        <f t="shared" si="18"/>
        <v>0</v>
      </c>
      <c r="F92">
        <f t="shared" si="13"/>
        <v>0</v>
      </c>
      <c r="G92">
        <f t="shared" si="14"/>
        <v>0</v>
      </c>
      <c r="H92">
        <f t="shared" si="15"/>
        <v>0</v>
      </c>
      <c r="I92">
        <f t="shared" si="16"/>
        <v>0</v>
      </c>
      <c r="J92">
        <f>SUM($I$8:$I92)</f>
        <v>0</v>
      </c>
      <c r="K92">
        <f t="shared" si="17"/>
        <v>0</v>
      </c>
      <c r="U92" t="s">
        <v>11</v>
      </c>
    </row>
    <row r="93" spans="1:21" x14ac:dyDescent="0.25">
      <c r="A93" s="76"/>
      <c r="B93" s="80"/>
      <c r="D93">
        <f t="shared" si="18"/>
        <v>0</v>
      </c>
      <c r="F93">
        <f t="shared" si="13"/>
        <v>0</v>
      </c>
      <c r="G93">
        <f t="shared" si="14"/>
        <v>0</v>
      </c>
      <c r="H93">
        <f t="shared" si="15"/>
        <v>0</v>
      </c>
      <c r="I93">
        <f t="shared" si="16"/>
        <v>0</v>
      </c>
      <c r="J93">
        <f>SUM($I$8:$I93)</f>
        <v>0</v>
      </c>
      <c r="K93">
        <f t="shared" si="17"/>
        <v>0</v>
      </c>
    </row>
    <row r="94" spans="1:21" x14ac:dyDescent="0.25">
      <c r="A94" s="76"/>
      <c r="B94" s="80"/>
      <c r="D94">
        <f t="shared" si="18"/>
        <v>0</v>
      </c>
      <c r="F94">
        <f t="shared" si="13"/>
        <v>0</v>
      </c>
      <c r="G94">
        <f t="shared" si="14"/>
        <v>0</v>
      </c>
      <c r="H94">
        <f t="shared" si="15"/>
        <v>0</v>
      </c>
      <c r="I94">
        <f t="shared" si="16"/>
        <v>0</v>
      </c>
      <c r="J94">
        <f>SUM($I$8:$I94)</f>
        <v>0</v>
      </c>
      <c r="K94">
        <f t="shared" si="17"/>
        <v>0</v>
      </c>
    </row>
    <row r="95" spans="1:21" x14ac:dyDescent="0.25">
      <c r="A95" s="76"/>
      <c r="B95" s="80"/>
      <c r="D95">
        <f t="shared" si="18"/>
        <v>0</v>
      </c>
      <c r="F95">
        <f t="shared" si="13"/>
        <v>0</v>
      </c>
      <c r="G95">
        <f t="shared" si="14"/>
        <v>0</v>
      </c>
      <c r="H95">
        <f t="shared" si="15"/>
        <v>0</v>
      </c>
      <c r="I95">
        <f t="shared" si="16"/>
        <v>0</v>
      </c>
      <c r="J95">
        <f>SUM($I$8:$I95)</f>
        <v>0</v>
      </c>
      <c r="K95">
        <f t="shared" si="17"/>
        <v>0</v>
      </c>
    </row>
    <row r="96" spans="1:21" x14ac:dyDescent="0.25">
      <c r="A96" s="76"/>
      <c r="B96" s="80"/>
      <c r="D96">
        <f t="shared" si="18"/>
        <v>0</v>
      </c>
      <c r="F96">
        <f t="shared" si="13"/>
        <v>0</v>
      </c>
      <c r="G96">
        <f t="shared" si="14"/>
        <v>0</v>
      </c>
      <c r="H96">
        <f t="shared" si="15"/>
        <v>0</v>
      </c>
      <c r="I96">
        <f t="shared" si="16"/>
        <v>0</v>
      </c>
      <c r="J96">
        <f>SUM($I$8:$I96)</f>
        <v>0</v>
      </c>
      <c r="K96">
        <f t="shared" si="17"/>
        <v>0</v>
      </c>
    </row>
    <row r="97" spans="1:11" x14ac:dyDescent="0.25">
      <c r="A97" s="76"/>
      <c r="B97" s="80"/>
      <c r="D97">
        <f t="shared" si="18"/>
        <v>0</v>
      </c>
      <c r="F97">
        <f t="shared" si="13"/>
        <v>0</v>
      </c>
      <c r="G97">
        <f t="shared" si="14"/>
        <v>0</v>
      </c>
      <c r="H97">
        <f t="shared" si="15"/>
        <v>0</v>
      </c>
      <c r="I97">
        <f t="shared" si="16"/>
        <v>0</v>
      </c>
      <c r="J97">
        <f>SUM($I$8:$I97)</f>
        <v>0</v>
      </c>
      <c r="K97">
        <f t="shared" si="17"/>
        <v>0</v>
      </c>
    </row>
    <row r="98" spans="1:11" x14ac:dyDescent="0.25">
      <c r="A98" s="76"/>
      <c r="B98" s="80"/>
      <c r="D98">
        <f t="shared" si="18"/>
        <v>0</v>
      </c>
      <c r="F98">
        <f t="shared" si="13"/>
        <v>0</v>
      </c>
      <c r="G98">
        <f t="shared" si="14"/>
        <v>0</v>
      </c>
      <c r="H98">
        <f t="shared" si="15"/>
        <v>0</v>
      </c>
      <c r="I98">
        <f t="shared" si="16"/>
        <v>0</v>
      </c>
      <c r="J98">
        <f>SUM($I$8:$I98)</f>
        <v>0</v>
      </c>
      <c r="K98">
        <f t="shared" si="17"/>
        <v>0</v>
      </c>
    </row>
    <row r="99" spans="1:11" x14ac:dyDescent="0.25">
      <c r="A99" s="76"/>
      <c r="B99" s="80"/>
      <c r="D99">
        <f t="shared" si="18"/>
        <v>0</v>
      </c>
      <c r="F99">
        <f t="shared" si="13"/>
        <v>0</v>
      </c>
      <c r="G99">
        <f t="shared" si="14"/>
        <v>0</v>
      </c>
      <c r="H99">
        <f t="shared" si="15"/>
        <v>0</v>
      </c>
      <c r="I99">
        <f t="shared" si="16"/>
        <v>0</v>
      </c>
      <c r="J99">
        <f>SUM($I$8:$I99)</f>
        <v>0</v>
      </c>
      <c r="K99">
        <f t="shared" si="17"/>
        <v>0</v>
      </c>
    </row>
    <row r="100" spans="1:11" x14ac:dyDescent="0.25">
      <c r="A100" s="76"/>
      <c r="B100" s="80"/>
      <c r="D100">
        <f t="shared" si="18"/>
        <v>0</v>
      </c>
      <c r="F100">
        <f t="shared" si="13"/>
        <v>0</v>
      </c>
      <c r="G100">
        <f t="shared" si="14"/>
        <v>0</v>
      </c>
      <c r="H100">
        <f t="shared" si="15"/>
        <v>0</v>
      </c>
      <c r="I100">
        <f t="shared" si="16"/>
        <v>0</v>
      </c>
      <c r="J100">
        <f>SUM($I$8:$I100)</f>
        <v>0</v>
      </c>
      <c r="K100">
        <f t="shared" si="17"/>
        <v>0</v>
      </c>
    </row>
    <row r="101" spans="1:11" x14ac:dyDescent="0.25">
      <c r="A101" s="76"/>
      <c r="B101" s="80"/>
      <c r="D101">
        <f t="shared" si="18"/>
        <v>0</v>
      </c>
      <c r="F101">
        <f t="shared" si="13"/>
        <v>0</v>
      </c>
      <c r="G101">
        <f t="shared" si="14"/>
        <v>0</v>
      </c>
      <c r="H101">
        <f t="shared" si="15"/>
        <v>0</v>
      </c>
      <c r="I101">
        <f t="shared" si="16"/>
        <v>0</v>
      </c>
      <c r="J101">
        <f>SUM($I$8:$I101)</f>
        <v>0</v>
      </c>
      <c r="K101">
        <f t="shared" si="17"/>
        <v>0</v>
      </c>
    </row>
    <row r="102" spans="1:11" x14ac:dyDescent="0.25">
      <c r="A102" s="76"/>
      <c r="B102" s="80"/>
      <c r="D102">
        <f t="shared" si="18"/>
        <v>0</v>
      </c>
      <c r="F102">
        <f t="shared" si="13"/>
        <v>0</v>
      </c>
      <c r="G102">
        <f t="shared" si="14"/>
        <v>0</v>
      </c>
      <c r="H102">
        <f t="shared" si="15"/>
        <v>0</v>
      </c>
      <c r="I102">
        <f t="shared" si="16"/>
        <v>0</v>
      </c>
      <c r="J102">
        <f>SUM($I$8:$I102)</f>
        <v>0</v>
      </c>
      <c r="K102">
        <f t="shared" si="17"/>
        <v>0</v>
      </c>
    </row>
    <row r="103" spans="1:11" x14ac:dyDescent="0.25">
      <c r="A103" s="76"/>
      <c r="B103" s="80"/>
      <c r="D103">
        <f t="shared" si="18"/>
        <v>0</v>
      </c>
      <c r="F103">
        <f t="shared" si="13"/>
        <v>0</v>
      </c>
      <c r="G103">
        <f t="shared" si="14"/>
        <v>0</v>
      </c>
      <c r="H103">
        <f t="shared" si="15"/>
        <v>0</v>
      </c>
      <c r="I103">
        <f t="shared" si="16"/>
        <v>0</v>
      </c>
      <c r="J103">
        <f>SUM($I$8:$I103)</f>
        <v>0</v>
      </c>
      <c r="K103">
        <f t="shared" si="17"/>
        <v>0</v>
      </c>
    </row>
    <row r="104" spans="1:11" x14ac:dyDescent="0.25">
      <c r="A104" s="76"/>
      <c r="B104" s="80"/>
      <c r="D104">
        <f t="shared" si="18"/>
        <v>0</v>
      </c>
      <c r="F104">
        <f t="shared" si="13"/>
        <v>0</v>
      </c>
      <c r="G104">
        <f t="shared" si="14"/>
        <v>0</v>
      </c>
      <c r="H104">
        <f t="shared" si="15"/>
        <v>0</v>
      </c>
      <c r="I104">
        <f t="shared" si="16"/>
        <v>0</v>
      </c>
      <c r="J104">
        <f>SUM($I$8:$I104)</f>
        <v>0</v>
      </c>
      <c r="K104">
        <f t="shared" si="17"/>
        <v>0</v>
      </c>
    </row>
    <row r="105" spans="1:11" x14ac:dyDescent="0.25">
      <c r="A105" s="76"/>
      <c r="B105" s="80"/>
      <c r="D105">
        <f t="shared" si="18"/>
        <v>0</v>
      </c>
      <c r="F105">
        <f t="shared" si="13"/>
        <v>0</v>
      </c>
      <c r="G105">
        <f t="shared" si="14"/>
        <v>0</v>
      </c>
      <c r="H105">
        <f t="shared" si="15"/>
        <v>0</v>
      </c>
      <c r="I105">
        <f t="shared" si="16"/>
        <v>0</v>
      </c>
      <c r="J105">
        <f>SUM($I$8:$I105)</f>
        <v>0</v>
      </c>
      <c r="K105">
        <f t="shared" si="17"/>
        <v>0</v>
      </c>
    </row>
    <row r="106" spans="1:11" x14ac:dyDescent="0.25">
      <c r="A106" s="76"/>
      <c r="B106" s="80"/>
      <c r="D106">
        <f t="shared" si="18"/>
        <v>0</v>
      </c>
      <c r="F106">
        <f t="shared" si="13"/>
        <v>0</v>
      </c>
      <c r="G106">
        <f t="shared" si="14"/>
        <v>0</v>
      </c>
      <c r="H106">
        <f t="shared" si="15"/>
        <v>0</v>
      </c>
      <c r="I106">
        <f t="shared" si="16"/>
        <v>0</v>
      </c>
      <c r="J106">
        <f>SUM($I$8:$I106)</f>
        <v>0</v>
      </c>
      <c r="K106">
        <f t="shared" si="17"/>
        <v>0</v>
      </c>
    </row>
    <row r="107" spans="1:11" x14ac:dyDescent="0.25">
      <c r="A107" s="76"/>
      <c r="B107" s="80"/>
      <c r="D107">
        <f t="shared" si="18"/>
        <v>0</v>
      </c>
      <c r="F107">
        <f t="shared" si="13"/>
        <v>0</v>
      </c>
      <c r="G107">
        <f t="shared" si="14"/>
        <v>0</v>
      </c>
      <c r="H107">
        <f t="shared" si="15"/>
        <v>0</v>
      </c>
      <c r="I107">
        <f t="shared" si="16"/>
        <v>0</v>
      </c>
      <c r="J107">
        <f>SUM($I$8:$I107)</f>
        <v>0</v>
      </c>
      <c r="K107">
        <f t="shared" si="17"/>
        <v>0</v>
      </c>
    </row>
    <row r="108" spans="1:11" x14ac:dyDescent="0.25">
      <c r="A108" s="76"/>
      <c r="B108" s="80"/>
      <c r="D108">
        <f t="shared" si="18"/>
        <v>0</v>
      </c>
      <c r="F108">
        <f t="shared" si="13"/>
        <v>0</v>
      </c>
      <c r="G108">
        <f t="shared" si="14"/>
        <v>0</v>
      </c>
      <c r="H108">
        <f t="shared" si="15"/>
        <v>0</v>
      </c>
      <c r="I108">
        <f t="shared" si="16"/>
        <v>0</v>
      </c>
      <c r="J108">
        <f>SUM($I$8:$I108)</f>
        <v>0</v>
      </c>
      <c r="K108">
        <f t="shared" si="17"/>
        <v>0</v>
      </c>
    </row>
    <row r="109" spans="1:11" x14ac:dyDescent="0.25">
      <c r="A109" s="76"/>
      <c r="B109" s="80"/>
      <c r="D109">
        <f t="shared" si="18"/>
        <v>0</v>
      </c>
      <c r="F109">
        <f t="shared" si="13"/>
        <v>0</v>
      </c>
      <c r="G109">
        <f t="shared" si="14"/>
        <v>0</v>
      </c>
      <c r="H109">
        <f t="shared" si="15"/>
        <v>0</v>
      </c>
      <c r="I109">
        <f t="shared" si="16"/>
        <v>0</v>
      </c>
      <c r="J109">
        <f>SUM($I$8:$I109)</f>
        <v>0</v>
      </c>
      <c r="K109">
        <f t="shared" si="17"/>
        <v>0</v>
      </c>
    </row>
    <row r="110" spans="1:11" x14ac:dyDescent="0.25">
      <c r="A110" s="76"/>
      <c r="B110" s="80"/>
      <c r="D110">
        <f t="shared" si="18"/>
        <v>0</v>
      </c>
      <c r="F110">
        <f t="shared" si="13"/>
        <v>0</v>
      </c>
      <c r="G110">
        <f t="shared" si="14"/>
        <v>0</v>
      </c>
      <c r="H110">
        <f t="shared" si="15"/>
        <v>0</v>
      </c>
      <c r="I110">
        <f t="shared" si="16"/>
        <v>0</v>
      </c>
      <c r="J110">
        <f>SUM($I$8:$I110)</f>
        <v>0</v>
      </c>
      <c r="K110">
        <f t="shared" si="17"/>
        <v>0</v>
      </c>
    </row>
    <row r="111" spans="1:11" x14ac:dyDescent="0.25">
      <c r="A111" s="76"/>
      <c r="B111" s="80"/>
      <c r="D111">
        <f t="shared" si="18"/>
        <v>0</v>
      </c>
      <c r="F111">
        <f t="shared" si="13"/>
        <v>0</v>
      </c>
      <c r="G111">
        <f t="shared" si="14"/>
        <v>0</v>
      </c>
      <c r="H111">
        <f t="shared" si="15"/>
        <v>0</v>
      </c>
      <c r="I111">
        <f t="shared" si="16"/>
        <v>0</v>
      </c>
      <c r="J111">
        <f>SUM($I$8:$I111)</f>
        <v>0</v>
      </c>
      <c r="K111">
        <f t="shared" si="17"/>
        <v>0</v>
      </c>
    </row>
    <row r="112" spans="1:11" x14ac:dyDescent="0.25">
      <c r="A112" s="76"/>
      <c r="B112" s="80"/>
      <c r="D112">
        <f t="shared" si="18"/>
        <v>0</v>
      </c>
      <c r="F112">
        <f t="shared" si="13"/>
        <v>0</v>
      </c>
      <c r="G112">
        <f t="shared" si="14"/>
        <v>0</v>
      </c>
      <c r="H112">
        <f t="shared" si="15"/>
        <v>0</v>
      </c>
      <c r="I112">
        <f t="shared" si="16"/>
        <v>0</v>
      </c>
      <c r="J112">
        <f>SUM($I$8:$I112)</f>
        <v>0</v>
      </c>
      <c r="K112">
        <f t="shared" si="17"/>
        <v>0</v>
      </c>
    </row>
    <row r="113" spans="1:11" x14ac:dyDescent="0.25">
      <c r="A113" s="76"/>
      <c r="B113" s="80"/>
      <c r="D113">
        <f t="shared" si="18"/>
        <v>0</v>
      </c>
      <c r="F113">
        <f t="shared" si="13"/>
        <v>0</v>
      </c>
      <c r="G113">
        <f t="shared" si="14"/>
        <v>0</v>
      </c>
      <c r="H113">
        <f t="shared" si="15"/>
        <v>0</v>
      </c>
      <c r="I113">
        <f t="shared" si="16"/>
        <v>0</v>
      </c>
      <c r="J113">
        <f>SUM($I$8:$I113)</f>
        <v>0</v>
      </c>
      <c r="K113">
        <f t="shared" si="17"/>
        <v>0</v>
      </c>
    </row>
    <row r="114" spans="1:11" x14ac:dyDescent="0.25">
      <c r="A114" s="76"/>
      <c r="B114" s="80"/>
      <c r="D114">
        <f t="shared" si="18"/>
        <v>0</v>
      </c>
      <c r="F114">
        <f t="shared" si="13"/>
        <v>0</v>
      </c>
      <c r="G114">
        <f t="shared" si="14"/>
        <v>0</v>
      </c>
      <c r="H114">
        <f t="shared" si="15"/>
        <v>0</v>
      </c>
      <c r="I114">
        <f t="shared" si="16"/>
        <v>0</v>
      </c>
      <c r="J114">
        <f>SUM($I$8:$I114)</f>
        <v>0</v>
      </c>
      <c r="K114">
        <f t="shared" si="17"/>
        <v>0</v>
      </c>
    </row>
    <row r="115" spans="1:11" x14ac:dyDescent="0.25">
      <c r="A115" s="76"/>
      <c r="B115" s="80"/>
      <c r="D115">
        <f t="shared" si="18"/>
        <v>0</v>
      </c>
      <c r="F115">
        <f t="shared" si="13"/>
        <v>0</v>
      </c>
      <c r="G115">
        <f t="shared" si="14"/>
        <v>0</v>
      </c>
      <c r="H115">
        <f t="shared" si="15"/>
        <v>0</v>
      </c>
      <c r="I115">
        <f t="shared" si="16"/>
        <v>0</v>
      </c>
      <c r="J115">
        <f>SUM($I$8:$I115)</f>
        <v>0</v>
      </c>
      <c r="K115">
        <f t="shared" si="17"/>
        <v>0</v>
      </c>
    </row>
    <row r="116" spans="1:11" x14ac:dyDescent="0.25">
      <c r="A116" s="76"/>
      <c r="B116" s="80"/>
      <c r="D116">
        <f t="shared" si="18"/>
        <v>0</v>
      </c>
      <c r="F116">
        <f t="shared" si="13"/>
        <v>0</v>
      </c>
      <c r="G116">
        <f t="shared" si="14"/>
        <v>0</v>
      </c>
      <c r="H116">
        <f t="shared" si="15"/>
        <v>0</v>
      </c>
      <c r="I116">
        <f t="shared" si="16"/>
        <v>0</v>
      </c>
      <c r="J116">
        <f>SUM($I$8:$I116)</f>
        <v>0</v>
      </c>
      <c r="K116">
        <f t="shared" si="17"/>
        <v>0</v>
      </c>
    </row>
    <row r="117" spans="1:11" x14ac:dyDescent="0.25">
      <c r="A117" s="76"/>
      <c r="B117" s="80"/>
      <c r="D117">
        <f t="shared" si="18"/>
        <v>0</v>
      </c>
      <c r="F117">
        <f t="shared" si="13"/>
        <v>0</v>
      </c>
      <c r="G117">
        <f t="shared" si="14"/>
        <v>0</v>
      </c>
      <c r="H117">
        <f t="shared" si="15"/>
        <v>0</v>
      </c>
      <c r="I117">
        <f t="shared" si="16"/>
        <v>0</v>
      </c>
      <c r="J117">
        <f>SUM($I$8:$I117)</f>
        <v>0</v>
      </c>
      <c r="K117">
        <f t="shared" si="17"/>
        <v>0</v>
      </c>
    </row>
    <row r="118" spans="1:11" x14ac:dyDescent="0.25">
      <c r="A118" s="76"/>
      <c r="B118" s="80"/>
      <c r="D118">
        <f t="shared" si="18"/>
        <v>0</v>
      </c>
      <c r="F118">
        <f t="shared" si="13"/>
        <v>0</v>
      </c>
      <c r="G118">
        <f t="shared" si="14"/>
        <v>0</v>
      </c>
      <c r="H118">
        <f t="shared" si="15"/>
        <v>0</v>
      </c>
      <c r="I118">
        <f t="shared" si="16"/>
        <v>0</v>
      </c>
      <c r="J118">
        <f>SUM($I$8:$I118)</f>
        <v>0</v>
      </c>
      <c r="K118">
        <f t="shared" si="17"/>
        <v>0</v>
      </c>
    </row>
    <row r="119" spans="1:11" x14ac:dyDescent="0.25">
      <c r="A119" s="76"/>
      <c r="B119" s="80"/>
      <c r="D119">
        <f t="shared" si="18"/>
        <v>0</v>
      </c>
      <c r="F119">
        <f t="shared" si="13"/>
        <v>0</v>
      </c>
      <c r="G119">
        <f t="shared" si="14"/>
        <v>0</v>
      </c>
      <c r="H119">
        <f t="shared" si="15"/>
        <v>0</v>
      </c>
      <c r="I119">
        <f t="shared" si="16"/>
        <v>0</v>
      </c>
      <c r="J119">
        <f>SUM($I$8:$I119)</f>
        <v>0</v>
      </c>
      <c r="K119">
        <f t="shared" si="17"/>
        <v>0</v>
      </c>
    </row>
    <row r="120" spans="1:11" x14ac:dyDescent="0.25">
      <c r="A120" s="76"/>
      <c r="B120" s="80"/>
      <c r="D120">
        <f t="shared" si="18"/>
        <v>0</v>
      </c>
      <c r="F120">
        <f t="shared" si="13"/>
        <v>0</v>
      </c>
      <c r="G120">
        <f t="shared" si="14"/>
        <v>0</v>
      </c>
      <c r="H120">
        <f t="shared" si="15"/>
        <v>0</v>
      </c>
      <c r="I120">
        <f t="shared" si="16"/>
        <v>0</v>
      </c>
      <c r="J120">
        <f>SUM($I$8:$I120)</f>
        <v>0</v>
      </c>
      <c r="K120">
        <f t="shared" si="17"/>
        <v>0</v>
      </c>
    </row>
    <row r="121" spans="1:11" x14ac:dyDescent="0.25">
      <c r="A121" s="21"/>
      <c r="B121" s="22"/>
      <c r="D121">
        <f t="shared" si="18"/>
        <v>0</v>
      </c>
      <c r="F121">
        <f t="shared" si="13"/>
        <v>0</v>
      </c>
      <c r="G121">
        <f t="shared" si="14"/>
        <v>0</v>
      </c>
      <c r="H121">
        <f t="shared" si="15"/>
        <v>0</v>
      </c>
      <c r="I121">
        <f t="shared" si="16"/>
        <v>0</v>
      </c>
      <c r="J121">
        <f>SUM($I$8:$I121)</f>
        <v>0</v>
      </c>
      <c r="K121">
        <f t="shared" si="17"/>
        <v>0</v>
      </c>
    </row>
    <row r="122" spans="1:11" x14ac:dyDescent="0.25">
      <c r="A122" s="21"/>
      <c r="B122" s="22"/>
      <c r="D122">
        <f t="shared" si="18"/>
        <v>0</v>
      </c>
      <c r="F122">
        <f t="shared" si="13"/>
        <v>0</v>
      </c>
      <c r="G122">
        <f t="shared" si="14"/>
        <v>0</v>
      </c>
      <c r="H122">
        <f t="shared" si="15"/>
        <v>0</v>
      </c>
      <c r="I122">
        <f t="shared" si="16"/>
        <v>0</v>
      </c>
      <c r="J122">
        <f>SUM($I$8:$I122)</f>
        <v>0</v>
      </c>
      <c r="K122">
        <f t="shared" si="17"/>
        <v>0</v>
      </c>
    </row>
    <row r="123" spans="1:11" x14ac:dyDescent="0.25">
      <c r="A123" s="21"/>
      <c r="B123" s="22"/>
      <c r="D123">
        <f t="shared" si="18"/>
        <v>0</v>
      </c>
      <c r="F123">
        <f t="shared" si="13"/>
        <v>0</v>
      </c>
      <c r="G123">
        <f t="shared" si="14"/>
        <v>0</v>
      </c>
      <c r="H123">
        <f t="shared" si="15"/>
        <v>0</v>
      </c>
      <c r="I123">
        <f t="shared" si="16"/>
        <v>0</v>
      </c>
      <c r="J123">
        <f>SUM($I$8:$I123)</f>
        <v>0</v>
      </c>
      <c r="K123">
        <f t="shared" si="17"/>
        <v>0</v>
      </c>
    </row>
    <row r="124" spans="1:11" x14ac:dyDescent="0.25">
      <c r="A124" s="21"/>
      <c r="B124" s="22"/>
      <c r="D124">
        <f t="shared" si="18"/>
        <v>0</v>
      </c>
      <c r="F124">
        <f t="shared" si="13"/>
        <v>0</v>
      </c>
      <c r="G124">
        <f t="shared" si="14"/>
        <v>0</v>
      </c>
      <c r="H124">
        <f t="shared" si="15"/>
        <v>0</v>
      </c>
      <c r="I124">
        <f t="shared" si="16"/>
        <v>0</v>
      </c>
      <c r="J124">
        <f>SUM($I$8:$I124)</f>
        <v>0</v>
      </c>
      <c r="K124">
        <f t="shared" si="17"/>
        <v>0</v>
      </c>
    </row>
    <row r="125" spans="1:11" x14ac:dyDescent="0.25">
      <c r="A125" s="21"/>
      <c r="B125" s="22"/>
      <c r="D125">
        <f t="shared" si="18"/>
        <v>0</v>
      </c>
      <c r="F125">
        <f t="shared" si="13"/>
        <v>0</v>
      </c>
      <c r="G125">
        <f t="shared" si="14"/>
        <v>0</v>
      </c>
      <c r="H125">
        <f t="shared" si="15"/>
        <v>0</v>
      </c>
      <c r="I125">
        <f t="shared" si="16"/>
        <v>0</v>
      </c>
      <c r="J125">
        <f>SUM($I$8:$I125)</f>
        <v>0</v>
      </c>
      <c r="K125">
        <f t="shared" si="17"/>
        <v>0</v>
      </c>
    </row>
    <row r="126" spans="1:11" x14ac:dyDescent="0.25">
      <c r="A126" s="21"/>
      <c r="B126" s="22"/>
      <c r="D126">
        <f t="shared" si="18"/>
        <v>0</v>
      </c>
      <c r="F126">
        <f t="shared" si="13"/>
        <v>0</v>
      </c>
      <c r="G126">
        <f t="shared" si="14"/>
        <v>0</v>
      </c>
      <c r="H126">
        <f t="shared" si="15"/>
        <v>0</v>
      </c>
      <c r="I126">
        <f t="shared" si="16"/>
        <v>0</v>
      </c>
      <c r="J126">
        <f>SUM($I$8:$I126)</f>
        <v>0</v>
      </c>
      <c r="K126">
        <f t="shared" si="17"/>
        <v>0</v>
      </c>
    </row>
    <row r="127" spans="1:11" x14ac:dyDescent="0.25">
      <c r="A127" s="21"/>
      <c r="B127" s="22"/>
      <c r="D127">
        <f t="shared" si="18"/>
        <v>0</v>
      </c>
      <c r="F127">
        <f t="shared" si="13"/>
        <v>0</v>
      </c>
      <c r="G127">
        <f t="shared" si="14"/>
        <v>0</v>
      </c>
      <c r="H127">
        <f t="shared" si="15"/>
        <v>0</v>
      </c>
      <c r="I127">
        <f t="shared" si="16"/>
        <v>0</v>
      </c>
      <c r="J127">
        <f>SUM($I$8:$I127)</f>
        <v>0</v>
      </c>
      <c r="K127">
        <f t="shared" si="17"/>
        <v>0</v>
      </c>
    </row>
    <row r="128" spans="1:11" x14ac:dyDescent="0.25">
      <c r="A128" s="21"/>
      <c r="B128" s="22"/>
      <c r="D128">
        <f t="shared" si="18"/>
        <v>0</v>
      </c>
      <c r="F128">
        <f t="shared" si="13"/>
        <v>0</v>
      </c>
      <c r="G128">
        <f t="shared" si="14"/>
        <v>0</v>
      </c>
      <c r="H128">
        <f t="shared" si="15"/>
        <v>0</v>
      </c>
      <c r="I128">
        <f t="shared" si="16"/>
        <v>0</v>
      </c>
      <c r="J128">
        <f>SUM($I$8:$I128)</f>
        <v>0</v>
      </c>
      <c r="K128">
        <f t="shared" si="17"/>
        <v>0</v>
      </c>
    </row>
    <row r="129" spans="1:11" x14ac:dyDescent="0.25">
      <c r="A129" s="21"/>
      <c r="B129" s="22"/>
      <c r="D129">
        <f t="shared" si="18"/>
        <v>0</v>
      </c>
      <c r="F129">
        <f t="shared" si="13"/>
        <v>0</v>
      </c>
      <c r="G129">
        <f t="shared" si="14"/>
        <v>0</v>
      </c>
      <c r="H129">
        <f t="shared" si="15"/>
        <v>0</v>
      </c>
      <c r="I129">
        <f t="shared" si="16"/>
        <v>0</v>
      </c>
      <c r="J129">
        <f>SUM($I$8:$I129)</f>
        <v>0</v>
      </c>
      <c r="K129">
        <f t="shared" si="17"/>
        <v>0</v>
      </c>
    </row>
    <row r="130" spans="1:11" x14ac:dyDescent="0.25">
      <c r="A130" s="21"/>
      <c r="B130" s="22"/>
      <c r="D130">
        <f t="shared" si="18"/>
        <v>0</v>
      </c>
      <c r="F130">
        <f t="shared" si="13"/>
        <v>0</v>
      </c>
      <c r="G130">
        <f t="shared" si="14"/>
        <v>0</v>
      </c>
      <c r="H130">
        <f t="shared" si="15"/>
        <v>0</v>
      </c>
      <c r="I130">
        <f t="shared" si="16"/>
        <v>0</v>
      </c>
      <c r="J130">
        <f>SUM($I$8:$I130)</f>
        <v>0</v>
      </c>
      <c r="K130">
        <f t="shared" si="17"/>
        <v>0</v>
      </c>
    </row>
    <row r="131" spans="1:11" x14ac:dyDescent="0.25">
      <c r="A131" s="21"/>
      <c r="B131" s="22"/>
      <c r="D131">
        <f t="shared" si="18"/>
        <v>0</v>
      </c>
      <c r="F131">
        <f t="shared" si="13"/>
        <v>0</v>
      </c>
      <c r="G131">
        <f t="shared" si="14"/>
        <v>0</v>
      </c>
      <c r="H131">
        <f t="shared" si="15"/>
        <v>0</v>
      </c>
      <c r="I131">
        <f t="shared" si="16"/>
        <v>0</v>
      </c>
      <c r="J131">
        <f>SUM($I$8:$I131)</f>
        <v>0</v>
      </c>
      <c r="K131">
        <f t="shared" si="17"/>
        <v>0</v>
      </c>
    </row>
    <row r="132" spans="1:11" x14ac:dyDescent="0.25">
      <c r="A132" s="21"/>
      <c r="B132" s="22"/>
      <c r="D132">
        <f t="shared" si="18"/>
        <v>0</v>
      </c>
      <c r="F132">
        <f t="shared" si="13"/>
        <v>0</v>
      </c>
      <c r="G132">
        <f t="shared" si="14"/>
        <v>0</v>
      </c>
      <c r="H132">
        <f t="shared" si="15"/>
        <v>0</v>
      </c>
      <c r="I132">
        <f t="shared" si="16"/>
        <v>0</v>
      </c>
      <c r="J132">
        <f>SUM($I$8:$I132)</f>
        <v>0</v>
      </c>
      <c r="K132">
        <f t="shared" si="17"/>
        <v>0</v>
      </c>
    </row>
    <row r="133" spans="1:11" x14ac:dyDescent="0.25">
      <c r="A133" s="21"/>
      <c r="B133" s="22"/>
      <c r="D133">
        <f t="shared" si="18"/>
        <v>0</v>
      </c>
      <c r="F133">
        <f t="shared" si="13"/>
        <v>0</v>
      </c>
      <c r="G133">
        <f t="shared" si="14"/>
        <v>0</v>
      </c>
      <c r="H133">
        <f t="shared" si="15"/>
        <v>0</v>
      </c>
      <c r="I133">
        <f t="shared" si="16"/>
        <v>0</v>
      </c>
      <c r="J133">
        <f>SUM($I$8:$I133)</f>
        <v>0</v>
      </c>
      <c r="K133">
        <f t="shared" si="17"/>
        <v>0</v>
      </c>
    </row>
    <row r="134" spans="1:11" x14ac:dyDescent="0.25">
      <c r="A134" s="21"/>
      <c r="B134" s="22"/>
      <c r="D134">
        <f t="shared" si="18"/>
        <v>0</v>
      </c>
      <c r="F134">
        <f t="shared" si="13"/>
        <v>0</v>
      </c>
      <c r="G134">
        <f t="shared" si="14"/>
        <v>0</v>
      </c>
      <c r="H134">
        <f t="shared" si="15"/>
        <v>0</v>
      </c>
      <c r="I134">
        <f t="shared" si="16"/>
        <v>0</v>
      </c>
      <c r="J134">
        <f>SUM($I$8:$I134)</f>
        <v>0</v>
      </c>
      <c r="K134">
        <f t="shared" si="17"/>
        <v>0</v>
      </c>
    </row>
    <row r="135" spans="1:11" x14ac:dyDescent="0.25">
      <c r="A135" s="21"/>
      <c r="B135" s="22"/>
      <c r="D135">
        <f t="shared" si="18"/>
        <v>0</v>
      </c>
      <c r="F135">
        <f t="shared" si="13"/>
        <v>0</v>
      </c>
      <c r="G135">
        <f t="shared" si="14"/>
        <v>0</v>
      </c>
      <c r="H135">
        <f t="shared" si="15"/>
        <v>0</v>
      </c>
      <c r="I135">
        <f t="shared" si="16"/>
        <v>0</v>
      </c>
      <c r="J135">
        <f>SUM($I$8:$I135)</f>
        <v>0</v>
      </c>
      <c r="K135">
        <f t="shared" si="17"/>
        <v>0</v>
      </c>
    </row>
    <row r="136" spans="1:11" x14ac:dyDescent="0.25">
      <c r="A136" s="21"/>
      <c r="B136" s="22"/>
      <c r="D136">
        <f t="shared" si="18"/>
        <v>0</v>
      </c>
      <c r="F136">
        <f t="shared" si="13"/>
        <v>0</v>
      </c>
      <c r="G136">
        <f t="shared" si="14"/>
        <v>0</v>
      </c>
      <c r="H136">
        <f t="shared" si="15"/>
        <v>0</v>
      </c>
      <c r="I136">
        <f t="shared" si="16"/>
        <v>0</v>
      </c>
      <c r="J136">
        <f>SUM($I$8:$I136)</f>
        <v>0</v>
      </c>
      <c r="K136">
        <f t="shared" si="17"/>
        <v>0</v>
      </c>
    </row>
    <row r="137" spans="1:11" x14ac:dyDescent="0.25">
      <c r="A137" s="21"/>
      <c r="B137" s="22"/>
      <c r="D137">
        <f t="shared" si="18"/>
        <v>0</v>
      </c>
      <c r="F137">
        <f t="shared" ref="F137:F200" si="19">IF(B137&gt;$B$3,1,0)</f>
        <v>0</v>
      </c>
      <c r="G137">
        <f t="shared" si="14"/>
        <v>0</v>
      </c>
      <c r="H137">
        <f t="shared" si="15"/>
        <v>0</v>
      </c>
      <c r="I137">
        <f t="shared" si="16"/>
        <v>0</v>
      </c>
      <c r="J137">
        <f>SUM($I$8:$I137)</f>
        <v>0</v>
      </c>
      <c r="K137">
        <f t="shared" si="17"/>
        <v>0</v>
      </c>
    </row>
    <row r="138" spans="1:11" x14ac:dyDescent="0.25">
      <c r="A138" s="21"/>
      <c r="B138" s="22"/>
      <c r="D138">
        <f t="shared" si="18"/>
        <v>0</v>
      </c>
      <c r="F138">
        <f t="shared" si="19"/>
        <v>0</v>
      </c>
      <c r="G138">
        <f t="shared" ref="G138:G201" si="20">IF(SIGN(D137) &gt; SIGN(D138),1,0)</f>
        <v>0</v>
      </c>
      <c r="H138">
        <f t="shared" ref="H138:H201" si="21">IF((D137 - D138)&gt;$E$3,1,0)</f>
        <v>0</v>
      </c>
      <c r="I138">
        <f t="shared" ref="I138:I201" si="22">F138*G138*H138</f>
        <v>0</v>
      </c>
      <c r="J138">
        <f>SUM($I$8:$I138)</f>
        <v>0</v>
      </c>
      <c r="K138">
        <f t="shared" ref="K138:K201" si="23">IF(I138,J138,0)</f>
        <v>0</v>
      </c>
    </row>
    <row r="139" spans="1:11" x14ac:dyDescent="0.25">
      <c r="A139" s="21"/>
      <c r="B139" s="22"/>
      <c r="D139">
        <f t="shared" si="18"/>
        <v>0</v>
      </c>
      <c r="F139">
        <f t="shared" si="19"/>
        <v>0</v>
      </c>
      <c r="G139">
        <f t="shared" si="20"/>
        <v>0</v>
      </c>
      <c r="H139">
        <f t="shared" si="21"/>
        <v>0</v>
      </c>
      <c r="I139">
        <f t="shared" si="22"/>
        <v>0</v>
      </c>
      <c r="J139">
        <f>SUM($I$8:$I139)</f>
        <v>0</v>
      </c>
      <c r="K139">
        <f t="shared" si="23"/>
        <v>0</v>
      </c>
    </row>
    <row r="140" spans="1:11" x14ac:dyDescent="0.25">
      <c r="A140" s="21"/>
      <c r="B140" s="22"/>
      <c r="D140">
        <f t="shared" si="18"/>
        <v>0</v>
      </c>
      <c r="F140">
        <f t="shared" si="19"/>
        <v>0</v>
      </c>
      <c r="G140">
        <f t="shared" si="20"/>
        <v>0</v>
      </c>
      <c r="H140">
        <f t="shared" si="21"/>
        <v>0</v>
      </c>
      <c r="I140">
        <f t="shared" si="22"/>
        <v>0</v>
      </c>
      <c r="J140">
        <f>SUM($I$8:$I140)</f>
        <v>0</v>
      </c>
      <c r="K140">
        <f t="shared" si="23"/>
        <v>0</v>
      </c>
    </row>
    <row r="141" spans="1:11" x14ac:dyDescent="0.25">
      <c r="A141" s="21"/>
      <c r="B141" s="22"/>
      <c r="D141">
        <f t="shared" si="18"/>
        <v>0</v>
      </c>
      <c r="F141">
        <f t="shared" si="19"/>
        <v>0</v>
      </c>
      <c r="G141">
        <f t="shared" si="20"/>
        <v>0</v>
      </c>
      <c r="H141">
        <f t="shared" si="21"/>
        <v>0</v>
      </c>
      <c r="I141">
        <f t="shared" si="22"/>
        <v>0</v>
      </c>
      <c r="J141">
        <f>SUM($I$8:$I141)</f>
        <v>0</v>
      </c>
      <c r="K141">
        <f t="shared" si="23"/>
        <v>0</v>
      </c>
    </row>
    <row r="142" spans="1:11" x14ac:dyDescent="0.25">
      <c r="A142" s="21"/>
      <c r="B142" s="22"/>
      <c r="D142">
        <f t="shared" si="18"/>
        <v>0</v>
      </c>
      <c r="F142">
        <f t="shared" si="19"/>
        <v>0</v>
      </c>
      <c r="G142">
        <f t="shared" si="20"/>
        <v>0</v>
      </c>
      <c r="H142">
        <f t="shared" si="21"/>
        <v>0</v>
      </c>
      <c r="I142">
        <f t="shared" si="22"/>
        <v>0</v>
      </c>
      <c r="J142">
        <f>SUM($I$8:$I142)</f>
        <v>0</v>
      </c>
      <c r="K142">
        <f t="shared" si="23"/>
        <v>0</v>
      </c>
    </row>
    <row r="143" spans="1:11" x14ac:dyDescent="0.25">
      <c r="A143" s="21"/>
      <c r="B143" s="22"/>
      <c r="D143">
        <f t="shared" si="18"/>
        <v>0</v>
      </c>
      <c r="F143">
        <f t="shared" si="19"/>
        <v>0</v>
      </c>
      <c r="G143">
        <f t="shared" si="20"/>
        <v>0</v>
      </c>
      <c r="H143">
        <f t="shared" si="21"/>
        <v>0</v>
      </c>
      <c r="I143">
        <f t="shared" si="22"/>
        <v>0</v>
      </c>
      <c r="J143">
        <f>SUM($I$8:$I143)</f>
        <v>0</v>
      </c>
      <c r="K143">
        <f t="shared" si="23"/>
        <v>0</v>
      </c>
    </row>
    <row r="144" spans="1:11" x14ac:dyDescent="0.25">
      <c r="A144" s="21"/>
      <c r="B144" s="22"/>
      <c r="D144">
        <f t="shared" si="18"/>
        <v>0</v>
      </c>
      <c r="F144">
        <f t="shared" si="19"/>
        <v>0</v>
      </c>
      <c r="G144">
        <f t="shared" si="20"/>
        <v>0</v>
      </c>
      <c r="H144">
        <f t="shared" si="21"/>
        <v>0</v>
      </c>
      <c r="I144">
        <f t="shared" si="22"/>
        <v>0</v>
      </c>
      <c r="J144">
        <f>SUM($I$8:$I144)</f>
        <v>0</v>
      </c>
      <c r="K144">
        <f t="shared" si="23"/>
        <v>0</v>
      </c>
    </row>
    <row r="145" spans="1:11" x14ac:dyDescent="0.25">
      <c r="A145" s="21"/>
      <c r="B145" s="22"/>
      <c r="D145">
        <f t="shared" ref="D145:D208" si="24">(B137*$J$5+B138*$K$5+B139*$L$5+B140*$M$5+B141*$N$5+B142*$O$5+B143*$P$5+B144*$Q$5+B145*$R$5+B146*$S$5+B147*$T$5+B148*$U$5+B149*$V$5+B150*$W$5+B151*$X$5+B152*$Y$5+B153*$Z$5)</f>
        <v>0</v>
      </c>
      <c r="F145">
        <f t="shared" si="19"/>
        <v>0</v>
      </c>
      <c r="G145">
        <f t="shared" si="20"/>
        <v>0</v>
      </c>
      <c r="H145">
        <f t="shared" si="21"/>
        <v>0</v>
      </c>
      <c r="I145">
        <f t="shared" si="22"/>
        <v>0</v>
      </c>
      <c r="J145">
        <f>SUM($I$8:$I145)</f>
        <v>0</v>
      </c>
      <c r="K145">
        <f t="shared" si="23"/>
        <v>0</v>
      </c>
    </row>
    <row r="146" spans="1:11" x14ac:dyDescent="0.25">
      <c r="A146" s="21"/>
      <c r="B146" s="22"/>
      <c r="D146">
        <f t="shared" si="24"/>
        <v>0</v>
      </c>
      <c r="F146">
        <f t="shared" si="19"/>
        <v>0</v>
      </c>
      <c r="G146">
        <f t="shared" si="20"/>
        <v>0</v>
      </c>
      <c r="H146">
        <f t="shared" si="21"/>
        <v>0</v>
      </c>
      <c r="I146">
        <f t="shared" si="22"/>
        <v>0</v>
      </c>
      <c r="J146">
        <f>SUM($I$8:$I146)</f>
        <v>0</v>
      </c>
      <c r="K146">
        <f t="shared" si="23"/>
        <v>0</v>
      </c>
    </row>
    <row r="147" spans="1:11" x14ac:dyDescent="0.25">
      <c r="A147" s="21"/>
      <c r="B147" s="22"/>
      <c r="D147">
        <f t="shared" si="24"/>
        <v>0</v>
      </c>
      <c r="F147">
        <f t="shared" si="19"/>
        <v>0</v>
      </c>
      <c r="G147">
        <f t="shared" si="20"/>
        <v>0</v>
      </c>
      <c r="H147">
        <f t="shared" si="21"/>
        <v>0</v>
      </c>
      <c r="I147">
        <f t="shared" si="22"/>
        <v>0</v>
      </c>
      <c r="J147">
        <f>SUM($I$8:$I147)</f>
        <v>0</v>
      </c>
      <c r="K147">
        <f t="shared" si="23"/>
        <v>0</v>
      </c>
    </row>
    <row r="148" spans="1:11" x14ac:dyDescent="0.25">
      <c r="A148" s="21"/>
      <c r="B148" s="22"/>
      <c r="D148">
        <f t="shared" si="24"/>
        <v>0</v>
      </c>
      <c r="F148">
        <f t="shared" si="19"/>
        <v>0</v>
      </c>
      <c r="G148">
        <f t="shared" si="20"/>
        <v>0</v>
      </c>
      <c r="H148">
        <f t="shared" si="21"/>
        <v>0</v>
      </c>
      <c r="I148">
        <f t="shared" si="22"/>
        <v>0</v>
      </c>
      <c r="J148">
        <f>SUM($I$8:$I148)</f>
        <v>0</v>
      </c>
      <c r="K148">
        <f t="shared" si="23"/>
        <v>0</v>
      </c>
    </row>
    <row r="149" spans="1:11" x14ac:dyDescent="0.25">
      <c r="A149" s="21"/>
      <c r="B149" s="22"/>
      <c r="D149">
        <f t="shared" si="24"/>
        <v>0</v>
      </c>
      <c r="F149">
        <f t="shared" si="19"/>
        <v>0</v>
      </c>
      <c r="G149">
        <f t="shared" si="20"/>
        <v>0</v>
      </c>
      <c r="H149">
        <f t="shared" si="21"/>
        <v>0</v>
      </c>
      <c r="I149">
        <f t="shared" si="22"/>
        <v>0</v>
      </c>
      <c r="J149">
        <f>SUM($I$8:$I149)</f>
        <v>0</v>
      </c>
      <c r="K149">
        <f t="shared" si="23"/>
        <v>0</v>
      </c>
    </row>
    <row r="150" spans="1:11" x14ac:dyDescent="0.25">
      <c r="A150" s="21"/>
      <c r="B150" s="22"/>
      <c r="D150">
        <f t="shared" si="24"/>
        <v>0</v>
      </c>
      <c r="F150">
        <f t="shared" si="19"/>
        <v>0</v>
      </c>
      <c r="G150">
        <f t="shared" si="20"/>
        <v>0</v>
      </c>
      <c r="H150">
        <f t="shared" si="21"/>
        <v>0</v>
      </c>
      <c r="I150">
        <f t="shared" si="22"/>
        <v>0</v>
      </c>
      <c r="J150">
        <f>SUM($I$8:$I150)</f>
        <v>0</v>
      </c>
      <c r="K150">
        <f t="shared" si="23"/>
        <v>0</v>
      </c>
    </row>
    <row r="151" spans="1:11" x14ac:dyDescent="0.25">
      <c r="A151" s="21"/>
      <c r="B151" s="22"/>
      <c r="D151">
        <f t="shared" si="24"/>
        <v>0</v>
      </c>
      <c r="F151">
        <f t="shared" si="19"/>
        <v>0</v>
      </c>
      <c r="G151">
        <f t="shared" si="20"/>
        <v>0</v>
      </c>
      <c r="H151">
        <f t="shared" si="21"/>
        <v>0</v>
      </c>
      <c r="I151">
        <f t="shared" si="22"/>
        <v>0</v>
      </c>
      <c r="J151">
        <f>SUM($I$8:$I151)</f>
        <v>0</v>
      </c>
      <c r="K151">
        <f t="shared" si="23"/>
        <v>0</v>
      </c>
    </row>
    <row r="152" spans="1:11" x14ac:dyDescent="0.25">
      <c r="A152" s="21"/>
      <c r="B152" s="22"/>
      <c r="D152">
        <f t="shared" si="24"/>
        <v>0</v>
      </c>
      <c r="F152">
        <f t="shared" si="19"/>
        <v>0</v>
      </c>
      <c r="G152">
        <f t="shared" si="20"/>
        <v>0</v>
      </c>
      <c r="H152">
        <f t="shared" si="21"/>
        <v>0</v>
      </c>
      <c r="I152">
        <f t="shared" si="22"/>
        <v>0</v>
      </c>
      <c r="J152">
        <f>SUM($I$8:$I152)</f>
        <v>0</v>
      </c>
      <c r="K152">
        <f t="shared" si="23"/>
        <v>0</v>
      </c>
    </row>
    <row r="153" spans="1:11" x14ac:dyDescent="0.25">
      <c r="A153" s="21"/>
      <c r="B153" s="22"/>
      <c r="D153">
        <f t="shared" si="24"/>
        <v>0</v>
      </c>
      <c r="F153">
        <f t="shared" si="19"/>
        <v>0</v>
      </c>
      <c r="G153">
        <f t="shared" si="20"/>
        <v>0</v>
      </c>
      <c r="H153">
        <f t="shared" si="21"/>
        <v>0</v>
      </c>
      <c r="I153">
        <f t="shared" si="22"/>
        <v>0</v>
      </c>
      <c r="J153">
        <f>SUM($I$8:$I153)</f>
        <v>0</v>
      </c>
      <c r="K153">
        <f t="shared" si="23"/>
        <v>0</v>
      </c>
    </row>
    <row r="154" spans="1:11" x14ac:dyDescent="0.25">
      <c r="A154" s="21"/>
      <c r="B154" s="22"/>
      <c r="D154">
        <f t="shared" si="24"/>
        <v>0</v>
      </c>
      <c r="F154">
        <f t="shared" si="19"/>
        <v>0</v>
      </c>
      <c r="G154">
        <f t="shared" si="20"/>
        <v>0</v>
      </c>
      <c r="H154">
        <f t="shared" si="21"/>
        <v>0</v>
      </c>
      <c r="I154">
        <f t="shared" si="22"/>
        <v>0</v>
      </c>
      <c r="J154">
        <f>SUM($I$8:$I154)</f>
        <v>0</v>
      </c>
      <c r="K154">
        <f t="shared" si="23"/>
        <v>0</v>
      </c>
    </row>
    <row r="155" spans="1:11" x14ac:dyDescent="0.25">
      <c r="A155" s="21"/>
      <c r="B155" s="22"/>
      <c r="D155">
        <f t="shared" si="24"/>
        <v>0</v>
      </c>
      <c r="F155">
        <f t="shared" si="19"/>
        <v>0</v>
      </c>
      <c r="G155">
        <f t="shared" si="20"/>
        <v>0</v>
      </c>
      <c r="H155">
        <f t="shared" si="21"/>
        <v>0</v>
      </c>
      <c r="I155">
        <f t="shared" si="22"/>
        <v>0</v>
      </c>
      <c r="J155">
        <f>SUM($I$8:$I155)</f>
        <v>0</v>
      </c>
      <c r="K155">
        <f t="shared" si="23"/>
        <v>0</v>
      </c>
    </row>
    <row r="156" spans="1:11" x14ac:dyDescent="0.25">
      <c r="A156" s="21"/>
      <c r="B156" s="22"/>
      <c r="D156">
        <f t="shared" si="24"/>
        <v>0</v>
      </c>
      <c r="F156">
        <f t="shared" si="19"/>
        <v>0</v>
      </c>
      <c r="G156">
        <f t="shared" si="20"/>
        <v>0</v>
      </c>
      <c r="H156">
        <f t="shared" si="21"/>
        <v>0</v>
      </c>
      <c r="I156">
        <f t="shared" si="22"/>
        <v>0</v>
      </c>
      <c r="J156">
        <f>SUM($I$8:$I156)</f>
        <v>0</v>
      </c>
      <c r="K156">
        <f t="shared" si="23"/>
        <v>0</v>
      </c>
    </row>
    <row r="157" spans="1:11" x14ac:dyDescent="0.25">
      <c r="A157" s="21"/>
      <c r="B157" s="22"/>
      <c r="D157">
        <f t="shared" si="24"/>
        <v>0</v>
      </c>
      <c r="F157">
        <f t="shared" si="19"/>
        <v>0</v>
      </c>
      <c r="G157">
        <f t="shared" si="20"/>
        <v>0</v>
      </c>
      <c r="H157">
        <f t="shared" si="21"/>
        <v>0</v>
      </c>
      <c r="I157">
        <f t="shared" si="22"/>
        <v>0</v>
      </c>
      <c r="J157">
        <f>SUM($I$8:$I157)</f>
        <v>0</v>
      </c>
      <c r="K157">
        <f t="shared" si="23"/>
        <v>0</v>
      </c>
    </row>
    <row r="158" spans="1:11" x14ac:dyDescent="0.25">
      <c r="A158" s="21"/>
      <c r="B158" s="22"/>
      <c r="D158">
        <f t="shared" si="24"/>
        <v>0</v>
      </c>
      <c r="F158">
        <f t="shared" si="19"/>
        <v>0</v>
      </c>
      <c r="G158">
        <f t="shared" si="20"/>
        <v>0</v>
      </c>
      <c r="H158">
        <f t="shared" si="21"/>
        <v>0</v>
      </c>
      <c r="I158">
        <f t="shared" si="22"/>
        <v>0</v>
      </c>
      <c r="J158">
        <f>SUM($I$8:$I158)</f>
        <v>0</v>
      </c>
      <c r="K158">
        <f t="shared" si="23"/>
        <v>0</v>
      </c>
    </row>
    <row r="159" spans="1:11" x14ac:dyDescent="0.25">
      <c r="A159" s="21"/>
      <c r="B159" s="22"/>
      <c r="D159">
        <f t="shared" si="24"/>
        <v>0</v>
      </c>
      <c r="F159">
        <f t="shared" si="19"/>
        <v>0</v>
      </c>
      <c r="G159">
        <f t="shared" si="20"/>
        <v>0</v>
      </c>
      <c r="H159">
        <f t="shared" si="21"/>
        <v>0</v>
      </c>
      <c r="I159">
        <f t="shared" si="22"/>
        <v>0</v>
      </c>
      <c r="J159">
        <f>SUM($I$8:$I159)</f>
        <v>0</v>
      </c>
      <c r="K159">
        <f t="shared" si="23"/>
        <v>0</v>
      </c>
    </row>
    <row r="160" spans="1:11" x14ac:dyDescent="0.25">
      <c r="A160" s="21"/>
      <c r="B160" s="22"/>
      <c r="D160">
        <f t="shared" si="24"/>
        <v>0</v>
      </c>
      <c r="F160">
        <f t="shared" si="19"/>
        <v>0</v>
      </c>
      <c r="G160">
        <f t="shared" si="20"/>
        <v>0</v>
      </c>
      <c r="H160">
        <f t="shared" si="21"/>
        <v>0</v>
      </c>
      <c r="I160">
        <f t="shared" si="22"/>
        <v>0</v>
      </c>
      <c r="J160">
        <f>SUM($I$8:$I160)</f>
        <v>0</v>
      </c>
      <c r="K160">
        <f t="shared" si="23"/>
        <v>0</v>
      </c>
    </row>
    <row r="161" spans="1:11" x14ac:dyDescent="0.25">
      <c r="A161" s="21"/>
      <c r="B161" s="22"/>
      <c r="D161">
        <f t="shared" si="24"/>
        <v>0</v>
      </c>
      <c r="F161">
        <f t="shared" si="19"/>
        <v>0</v>
      </c>
      <c r="G161">
        <f t="shared" si="20"/>
        <v>0</v>
      </c>
      <c r="H161">
        <f t="shared" si="21"/>
        <v>0</v>
      </c>
      <c r="I161">
        <f t="shared" si="22"/>
        <v>0</v>
      </c>
      <c r="J161">
        <f>SUM($I$8:$I161)</f>
        <v>0</v>
      </c>
      <c r="K161">
        <f t="shared" si="23"/>
        <v>0</v>
      </c>
    </row>
    <row r="162" spans="1:11" x14ac:dyDescent="0.25">
      <c r="A162" s="21"/>
      <c r="B162" s="22"/>
      <c r="D162">
        <f t="shared" si="24"/>
        <v>0</v>
      </c>
      <c r="F162">
        <f t="shared" si="19"/>
        <v>0</v>
      </c>
      <c r="G162">
        <f t="shared" si="20"/>
        <v>0</v>
      </c>
      <c r="H162">
        <f t="shared" si="21"/>
        <v>0</v>
      </c>
      <c r="I162">
        <f t="shared" si="22"/>
        <v>0</v>
      </c>
      <c r="J162">
        <f>SUM($I$8:$I162)</f>
        <v>0</v>
      </c>
      <c r="K162">
        <f t="shared" si="23"/>
        <v>0</v>
      </c>
    </row>
    <row r="163" spans="1:11" x14ac:dyDescent="0.25">
      <c r="A163" s="21"/>
      <c r="B163" s="22"/>
      <c r="D163">
        <f t="shared" si="24"/>
        <v>0</v>
      </c>
      <c r="F163">
        <f t="shared" si="19"/>
        <v>0</v>
      </c>
      <c r="G163">
        <f t="shared" si="20"/>
        <v>0</v>
      </c>
      <c r="H163">
        <f t="shared" si="21"/>
        <v>0</v>
      </c>
      <c r="I163">
        <f t="shared" si="22"/>
        <v>0</v>
      </c>
      <c r="J163">
        <f>SUM($I$8:$I163)</f>
        <v>0</v>
      </c>
      <c r="K163">
        <f t="shared" si="23"/>
        <v>0</v>
      </c>
    </row>
    <row r="164" spans="1:11" x14ac:dyDescent="0.25">
      <c r="A164" s="21"/>
      <c r="B164" s="22"/>
      <c r="D164">
        <f t="shared" si="24"/>
        <v>0</v>
      </c>
      <c r="F164">
        <f t="shared" si="19"/>
        <v>0</v>
      </c>
      <c r="G164">
        <f t="shared" si="20"/>
        <v>0</v>
      </c>
      <c r="H164">
        <f t="shared" si="21"/>
        <v>0</v>
      </c>
      <c r="I164">
        <f t="shared" si="22"/>
        <v>0</v>
      </c>
      <c r="J164">
        <f>SUM($I$8:$I164)</f>
        <v>0</v>
      </c>
      <c r="K164">
        <f t="shared" si="23"/>
        <v>0</v>
      </c>
    </row>
    <row r="165" spans="1:11" x14ac:dyDescent="0.25">
      <c r="A165" s="21"/>
      <c r="B165" s="22"/>
      <c r="D165">
        <f t="shared" si="24"/>
        <v>0</v>
      </c>
      <c r="F165">
        <f t="shared" si="19"/>
        <v>0</v>
      </c>
      <c r="G165">
        <f t="shared" si="20"/>
        <v>0</v>
      </c>
      <c r="H165">
        <f t="shared" si="21"/>
        <v>0</v>
      </c>
      <c r="I165">
        <f t="shared" si="22"/>
        <v>0</v>
      </c>
      <c r="J165">
        <f>SUM($I$8:$I165)</f>
        <v>0</v>
      </c>
      <c r="K165">
        <f t="shared" si="23"/>
        <v>0</v>
      </c>
    </row>
    <row r="166" spans="1:11" x14ac:dyDescent="0.25">
      <c r="A166" s="21"/>
      <c r="B166" s="22"/>
      <c r="D166">
        <f t="shared" si="24"/>
        <v>0</v>
      </c>
      <c r="F166">
        <f t="shared" si="19"/>
        <v>0</v>
      </c>
      <c r="G166">
        <f t="shared" si="20"/>
        <v>0</v>
      </c>
      <c r="H166">
        <f t="shared" si="21"/>
        <v>0</v>
      </c>
      <c r="I166">
        <f t="shared" si="22"/>
        <v>0</v>
      </c>
      <c r="J166">
        <f>SUM($I$8:$I166)</f>
        <v>0</v>
      </c>
      <c r="K166">
        <f t="shared" si="23"/>
        <v>0</v>
      </c>
    </row>
    <row r="167" spans="1:11" x14ac:dyDescent="0.25">
      <c r="A167" s="21"/>
      <c r="B167" s="22"/>
      <c r="D167">
        <f t="shared" si="24"/>
        <v>0</v>
      </c>
      <c r="F167">
        <f t="shared" si="19"/>
        <v>0</v>
      </c>
      <c r="G167">
        <f t="shared" si="20"/>
        <v>0</v>
      </c>
      <c r="H167">
        <f t="shared" si="21"/>
        <v>0</v>
      </c>
      <c r="I167">
        <f t="shared" si="22"/>
        <v>0</v>
      </c>
      <c r="J167">
        <f>SUM($I$8:$I167)</f>
        <v>0</v>
      </c>
      <c r="K167">
        <f t="shared" si="23"/>
        <v>0</v>
      </c>
    </row>
    <row r="168" spans="1:11" x14ac:dyDescent="0.25">
      <c r="A168" s="21"/>
      <c r="B168" s="22"/>
      <c r="D168">
        <f t="shared" si="24"/>
        <v>0</v>
      </c>
      <c r="F168">
        <f t="shared" si="19"/>
        <v>0</v>
      </c>
      <c r="G168">
        <f t="shared" si="20"/>
        <v>0</v>
      </c>
      <c r="H168">
        <f t="shared" si="21"/>
        <v>0</v>
      </c>
      <c r="I168">
        <f t="shared" si="22"/>
        <v>0</v>
      </c>
      <c r="J168">
        <f>SUM($I$8:$I168)</f>
        <v>0</v>
      </c>
      <c r="K168">
        <f t="shared" si="23"/>
        <v>0</v>
      </c>
    </row>
    <row r="169" spans="1:11" x14ac:dyDescent="0.25">
      <c r="A169" s="21"/>
      <c r="B169" s="22"/>
      <c r="D169">
        <f t="shared" si="24"/>
        <v>0</v>
      </c>
      <c r="F169">
        <f t="shared" si="19"/>
        <v>0</v>
      </c>
      <c r="G169">
        <f t="shared" si="20"/>
        <v>0</v>
      </c>
      <c r="H169">
        <f t="shared" si="21"/>
        <v>0</v>
      </c>
      <c r="I169">
        <f t="shared" si="22"/>
        <v>0</v>
      </c>
      <c r="J169">
        <f>SUM($I$8:$I169)</f>
        <v>0</v>
      </c>
      <c r="K169">
        <f t="shared" si="23"/>
        <v>0</v>
      </c>
    </row>
    <row r="170" spans="1:11" x14ac:dyDescent="0.25">
      <c r="A170" s="21"/>
      <c r="B170" s="22"/>
      <c r="D170">
        <f t="shared" si="24"/>
        <v>0</v>
      </c>
      <c r="F170">
        <f t="shared" si="19"/>
        <v>0</v>
      </c>
      <c r="G170">
        <f t="shared" si="20"/>
        <v>0</v>
      </c>
      <c r="H170">
        <f t="shared" si="21"/>
        <v>0</v>
      </c>
      <c r="I170">
        <f t="shared" si="22"/>
        <v>0</v>
      </c>
      <c r="J170">
        <f>SUM($I$8:$I170)</f>
        <v>0</v>
      </c>
      <c r="K170">
        <f t="shared" si="23"/>
        <v>0</v>
      </c>
    </row>
    <row r="171" spans="1:11" x14ac:dyDescent="0.25">
      <c r="A171" s="21"/>
      <c r="B171" s="22"/>
      <c r="D171">
        <f t="shared" si="24"/>
        <v>0</v>
      </c>
      <c r="F171">
        <f t="shared" si="19"/>
        <v>0</v>
      </c>
      <c r="G171">
        <f t="shared" si="20"/>
        <v>0</v>
      </c>
      <c r="H171">
        <f t="shared" si="21"/>
        <v>0</v>
      </c>
      <c r="I171">
        <f t="shared" si="22"/>
        <v>0</v>
      </c>
      <c r="J171">
        <f>SUM($I$8:$I171)</f>
        <v>0</v>
      </c>
      <c r="K171">
        <f t="shared" si="23"/>
        <v>0</v>
      </c>
    </row>
    <row r="172" spans="1:11" x14ac:dyDescent="0.25">
      <c r="A172" s="21"/>
      <c r="B172" s="22"/>
      <c r="D172">
        <f t="shared" si="24"/>
        <v>0</v>
      </c>
      <c r="F172">
        <f t="shared" si="19"/>
        <v>0</v>
      </c>
      <c r="G172">
        <f t="shared" si="20"/>
        <v>0</v>
      </c>
      <c r="H172">
        <f t="shared" si="21"/>
        <v>0</v>
      </c>
      <c r="I172">
        <f t="shared" si="22"/>
        <v>0</v>
      </c>
      <c r="J172">
        <f>SUM($I$8:$I172)</f>
        <v>0</v>
      </c>
      <c r="K172">
        <f t="shared" si="23"/>
        <v>0</v>
      </c>
    </row>
    <row r="173" spans="1:11" x14ac:dyDescent="0.25">
      <c r="A173" s="21"/>
      <c r="B173" s="22"/>
      <c r="D173">
        <f t="shared" si="24"/>
        <v>0</v>
      </c>
      <c r="F173">
        <f t="shared" si="19"/>
        <v>0</v>
      </c>
      <c r="G173">
        <f t="shared" si="20"/>
        <v>0</v>
      </c>
      <c r="H173">
        <f t="shared" si="21"/>
        <v>0</v>
      </c>
      <c r="I173">
        <f t="shared" si="22"/>
        <v>0</v>
      </c>
      <c r="J173">
        <f>SUM($I$8:$I173)</f>
        <v>0</v>
      </c>
      <c r="K173">
        <f t="shared" si="23"/>
        <v>0</v>
      </c>
    </row>
    <row r="174" spans="1:11" x14ac:dyDescent="0.25">
      <c r="A174" s="21"/>
      <c r="B174" s="22"/>
      <c r="D174">
        <f t="shared" si="24"/>
        <v>0</v>
      </c>
      <c r="F174">
        <f t="shared" si="19"/>
        <v>0</v>
      </c>
      <c r="G174">
        <f t="shared" si="20"/>
        <v>0</v>
      </c>
      <c r="H174">
        <f t="shared" si="21"/>
        <v>0</v>
      </c>
      <c r="I174">
        <f t="shared" si="22"/>
        <v>0</v>
      </c>
      <c r="J174">
        <f>SUM($I$8:$I174)</f>
        <v>0</v>
      </c>
      <c r="K174">
        <f t="shared" si="23"/>
        <v>0</v>
      </c>
    </row>
    <row r="175" spans="1:11" x14ac:dyDescent="0.25">
      <c r="A175" s="21"/>
      <c r="B175" s="22"/>
      <c r="D175">
        <f t="shared" si="24"/>
        <v>0</v>
      </c>
      <c r="F175">
        <f t="shared" si="19"/>
        <v>0</v>
      </c>
      <c r="G175">
        <f t="shared" si="20"/>
        <v>0</v>
      </c>
      <c r="H175">
        <f t="shared" si="21"/>
        <v>0</v>
      </c>
      <c r="I175">
        <f t="shared" si="22"/>
        <v>0</v>
      </c>
      <c r="J175">
        <f>SUM($I$8:$I175)</f>
        <v>0</v>
      </c>
      <c r="K175">
        <f t="shared" si="23"/>
        <v>0</v>
      </c>
    </row>
    <row r="176" spans="1:11" x14ac:dyDescent="0.25">
      <c r="A176" s="21"/>
      <c r="B176" s="22"/>
      <c r="D176">
        <f t="shared" si="24"/>
        <v>0</v>
      </c>
      <c r="F176">
        <f t="shared" si="19"/>
        <v>0</v>
      </c>
      <c r="G176">
        <f t="shared" si="20"/>
        <v>0</v>
      </c>
      <c r="H176">
        <f t="shared" si="21"/>
        <v>0</v>
      </c>
      <c r="I176">
        <f t="shared" si="22"/>
        <v>0</v>
      </c>
      <c r="J176">
        <f>SUM($I$8:$I176)</f>
        <v>0</v>
      </c>
      <c r="K176">
        <f t="shared" si="23"/>
        <v>0</v>
      </c>
    </row>
    <row r="177" spans="1:11" x14ac:dyDescent="0.25">
      <c r="A177" s="21"/>
      <c r="B177" s="22"/>
      <c r="D177">
        <f t="shared" si="24"/>
        <v>0</v>
      </c>
      <c r="F177">
        <f t="shared" si="19"/>
        <v>0</v>
      </c>
      <c r="G177">
        <f t="shared" si="20"/>
        <v>0</v>
      </c>
      <c r="H177">
        <f t="shared" si="21"/>
        <v>0</v>
      </c>
      <c r="I177">
        <f t="shared" si="22"/>
        <v>0</v>
      </c>
      <c r="J177">
        <f>SUM($I$8:$I177)</f>
        <v>0</v>
      </c>
      <c r="K177">
        <f t="shared" si="23"/>
        <v>0</v>
      </c>
    </row>
    <row r="178" spans="1:11" x14ac:dyDescent="0.25">
      <c r="A178" s="21"/>
      <c r="B178" s="22"/>
      <c r="D178">
        <f t="shared" si="24"/>
        <v>0</v>
      </c>
      <c r="F178">
        <f t="shared" si="19"/>
        <v>0</v>
      </c>
      <c r="G178">
        <f t="shared" si="20"/>
        <v>0</v>
      </c>
      <c r="H178">
        <f t="shared" si="21"/>
        <v>0</v>
      </c>
      <c r="I178">
        <f t="shared" si="22"/>
        <v>0</v>
      </c>
      <c r="J178">
        <f>SUM($I$8:$I178)</f>
        <v>0</v>
      </c>
      <c r="K178">
        <f t="shared" si="23"/>
        <v>0</v>
      </c>
    </row>
    <row r="179" spans="1:11" x14ac:dyDescent="0.25">
      <c r="A179" s="21"/>
      <c r="B179" s="22"/>
      <c r="D179">
        <f t="shared" si="24"/>
        <v>0</v>
      </c>
      <c r="F179">
        <f t="shared" si="19"/>
        <v>0</v>
      </c>
      <c r="G179">
        <f t="shared" si="20"/>
        <v>0</v>
      </c>
      <c r="H179">
        <f t="shared" si="21"/>
        <v>0</v>
      </c>
      <c r="I179">
        <f t="shared" si="22"/>
        <v>0</v>
      </c>
      <c r="J179">
        <f>SUM($I$8:$I179)</f>
        <v>0</v>
      </c>
      <c r="K179">
        <f t="shared" si="23"/>
        <v>0</v>
      </c>
    </row>
    <row r="180" spans="1:11" x14ac:dyDescent="0.25">
      <c r="A180" s="21"/>
      <c r="B180" s="22"/>
      <c r="D180">
        <f t="shared" si="24"/>
        <v>0</v>
      </c>
      <c r="F180">
        <f t="shared" si="19"/>
        <v>0</v>
      </c>
      <c r="G180">
        <f t="shared" si="20"/>
        <v>0</v>
      </c>
      <c r="H180">
        <f t="shared" si="21"/>
        <v>0</v>
      </c>
      <c r="I180">
        <f t="shared" si="22"/>
        <v>0</v>
      </c>
      <c r="J180">
        <f>SUM($I$8:$I180)</f>
        <v>0</v>
      </c>
      <c r="K180">
        <f t="shared" si="23"/>
        <v>0</v>
      </c>
    </row>
    <row r="181" spans="1:11" x14ac:dyDescent="0.25">
      <c r="A181" s="21"/>
      <c r="B181" s="22"/>
      <c r="D181">
        <f t="shared" si="24"/>
        <v>0</v>
      </c>
      <c r="F181">
        <f t="shared" si="19"/>
        <v>0</v>
      </c>
      <c r="G181">
        <f t="shared" si="20"/>
        <v>0</v>
      </c>
      <c r="H181">
        <f t="shared" si="21"/>
        <v>0</v>
      </c>
      <c r="I181">
        <f t="shared" si="22"/>
        <v>0</v>
      </c>
      <c r="J181">
        <f>SUM($I$8:$I181)</f>
        <v>0</v>
      </c>
      <c r="K181">
        <f t="shared" si="23"/>
        <v>0</v>
      </c>
    </row>
    <row r="182" spans="1:11" x14ac:dyDescent="0.25">
      <c r="A182" s="21"/>
      <c r="B182" s="22"/>
      <c r="D182">
        <f t="shared" si="24"/>
        <v>0</v>
      </c>
      <c r="F182">
        <f t="shared" si="19"/>
        <v>0</v>
      </c>
      <c r="G182">
        <f t="shared" si="20"/>
        <v>0</v>
      </c>
      <c r="H182">
        <f t="shared" si="21"/>
        <v>0</v>
      </c>
      <c r="I182">
        <f t="shared" si="22"/>
        <v>0</v>
      </c>
      <c r="J182">
        <f>SUM($I$8:$I182)</f>
        <v>0</v>
      </c>
      <c r="K182">
        <f t="shared" si="23"/>
        <v>0</v>
      </c>
    </row>
    <row r="183" spans="1:11" x14ac:dyDescent="0.25">
      <c r="A183" s="21"/>
      <c r="B183" s="22"/>
      <c r="D183">
        <f t="shared" si="24"/>
        <v>0</v>
      </c>
      <c r="F183">
        <f t="shared" si="19"/>
        <v>0</v>
      </c>
      <c r="G183">
        <f t="shared" si="20"/>
        <v>0</v>
      </c>
      <c r="H183">
        <f t="shared" si="21"/>
        <v>0</v>
      </c>
      <c r="I183">
        <f t="shared" si="22"/>
        <v>0</v>
      </c>
      <c r="J183">
        <f>SUM($I$8:$I183)</f>
        <v>0</v>
      </c>
      <c r="K183">
        <f t="shared" si="23"/>
        <v>0</v>
      </c>
    </row>
    <row r="184" spans="1:11" x14ac:dyDescent="0.25">
      <c r="A184" s="21"/>
      <c r="B184" s="22"/>
      <c r="D184">
        <f t="shared" si="24"/>
        <v>0</v>
      </c>
      <c r="F184">
        <f t="shared" si="19"/>
        <v>0</v>
      </c>
      <c r="G184">
        <f t="shared" si="20"/>
        <v>0</v>
      </c>
      <c r="H184">
        <f t="shared" si="21"/>
        <v>0</v>
      </c>
      <c r="I184">
        <f t="shared" si="22"/>
        <v>0</v>
      </c>
      <c r="J184">
        <f>SUM($I$8:$I184)</f>
        <v>0</v>
      </c>
      <c r="K184">
        <f t="shared" si="23"/>
        <v>0</v>
      </c>
    </row>
    <row r="185" spans="1:11" x14ac:dyDescent="0.25">
      <c r="A185" s="21"/>
      <c r="B185" s="22"/>
      <c r="D185">
        <f t="shared" si="24"/>
        <v>0</v>
      </c>
      <c r="F185">
        <f t="shared" si="19"/>
        <v>0</v>
      </c>
      <c r="G185">
        <f t="shared" si="20"/>
        <v>0</v>
      </c>
      <c r="H185">
        <f t="shared" si="21"/>
        <v>0</v>
      </c>
      <c r="I185">
        <f t="shared" si="22"/>
        <v>0</v>
      </c>
      <c r="J185">
        <f>SUM($I$8:$I185)</f>
        <v>0</v>
      </c>
      <c r="K185">
        <f t="shared" si="23"/>
        <v>0</v>
      </c>
    </row>
    <row r="186" spans="1:11" x14ac:dyDescent="0.25">
      <c r="A186" s="21"/>
      <c r="B186" s="22"/>
      <c r="D186">
        <f t="shared" si="24"/>
        <v>0</v>
      </c>
      <c r="F186">
        <f t="shared" si="19"/>
        <v>0</v>
      </c>
      <c r="G186">
        <f t="shared" si="20"/>
        <v>0</v>
      </c>
      <c r="H186">
        <f t="shared" si="21"/>
        <v>0</v>
      </c>
      <c r="I186">
        <f t="shared" si="22"/>
        <v>0</v>
      </c>
      <c r="J186">
        <f>SUM($I$8:$I186)</f>
        <v>0</v>
      </c>
      <c r="K186">
        <f t="shared" si="23"/>
        <v>0</v>
      </c>
    </row>
    <row r="187" spans="1:11" x14ac:dyDescent="0.25">
      <c r="A187" s="21"/>
      <c r="B187" s="22"/>
      <c r="D187">
        <f t="shared" si="24"/>
        <v>0</v>
      </c>
      <c r="F187">
        <f t="shared" si="19"/>
        <v>0</v>
      </c>
      <c r="G187">
        <f t="shared" si="20"/>
        <v>0</v>
      </c>
      <c r="H187">
        <f t="shared" si="21"/>
        <v>0</v>
      </c>
      <c r="I187">
        <f t="shared" si="22"/>
        <v>0</v>
      </c>
      <c r="J187">
        <f>SUM($I$8:$I187)</f>
        <v>0</v>
      </c>
      <c r="K187">
        <f t="shared" si="23"/>
        <v>0</v>
      </c>
    </row>
    <row r="188" spans="1:11" x14ac:dyDescent="0.25">
      <c r="A188" s="21"/>
      <c r="B188" s="22"/>
      <c r="D188">
        <f t="shared" si="24"/>
        <v>0</v>
      </c>
      <c r="F188">
        <f t="shared" si="19"/>
        <v>0</v>
      </c>
      <c r="G188">
        <f t="shared" si="20"/>
        <v>0</v>
      </c>
      <c r="H188">
        <f t="shared" si="21"/>
        <v>0</v>
      </c>
      <c r="I188">
        <f t="shared" si="22"/>
        <v>0</v>
      </c>
      <c r="J188">
        <f>SUM($I$8:$I188)</f>
        <v>0</v>
      </c>
      <c r="K188">
        <f t="shared" si="23"/>
        <v>0</v>
      </c>
    </row>
    <row r="189" spans="1:11" x14ac:dyDescent="0.25">
      <c r="A189" s="21"/>
      <c r="B189" s="22"/>
      <c r="D189">
        <f t="shared" si="24"/>
        <v>0</v>
      </c>
      <c r="F189">
        <f t="shared" si="19"/>
        <v>0</v>
      </c>
      <c r="G189">
        <f t="shared" si="20"/>
        <v>0</v>
      </c>
      <c r="H189">
        <f t="shared" si="21"/>
        <v>0</v>
      </c>
      <c r="I189">
        <f t="shared" si="22"/>
        <v>0</v>
      </c>
      <c r="J189">
        <f>SUM($I$8:$I189)</f>
        <v>0</v>
      </c>
      <c r="K189">
        <f t="shared" si="23"/>
        <v>0</v>
      </c>
    </row>
    <row r="190" spans="1:11" x14ac:dyDescent="0.25">
      <c r="A190" s="21"/>
      <c r="B190" s="22"/>
      <c r="D190">
        <f t="shared" si="24"/>
        <v>0</v>
      </c>
      <c r="F190">
        <f t="shared" si="19"/>
        <v>0</v>
      </c>
      <c r="G190">
        <f t="shared" si="20"/>
        <v>0</v>
      </c>
      <c r="H190">
        <f t="shared" si="21"/>
        <v>0</v>
      </c>
      <c r="I190">
        <f t="shared" si="22"/>
        <v>0</v>
      </c>
      <c r="J190">
        <f>SUM($I$8:$I190)</f>
        <v>0</v>
      </c>
      <c r="K190">
        <f t="shared" si="23"/>
        <v>0</v>
      </c>
    </row>
    <row r="191" spans="1:11" x14ac:dyDescent="0.25">
      <c r="A191" s="21"/>
      <c r="B191" s="22"/>
      <c r="D191">
        <f t="shared" si="24"/>
        <v>0</v>
      </c>
      <c r="F191">
        <f t="shared" si="19"/>
        <v>0</v>
      </c>
      <c r="G191">
        <f t="shared" si="20"/>
        <v>0</v>
      </c>
      <c r="H191">
        <f t="shared" si="21"/>
        <v>0</v>
      </c>
      <c r="I191">
        <f t="shared" si="22"/>
        <v>0</v>
      </c>
      <c r="J191">
        <f>SUM($I$8:$I191)</f>
        <v>0</v>
      </c>
      <c r="K191">
        <f t="shared" si="23"/>
        <v>0</v>
      </c>
    </row>
    <row r="192" spans="1:11" x14ac:dyDescent="0.25">
      <c r="A192" s="21"/>
      <c r="B192" s="22"/>
      <c r="D192">
        <f t="shared" si="24"/>
        <v>0</v>
      </c>
      <c r="F192">
        <f t="shared" si="19"/>
        <v>0</v>
      </c>
      <c r="G192">
        <f t="shared" si="20"/>
        <v>0</v>
      </c>
      <c r="H192">
        <f t="shared" si="21"/>
        <v>0</v>
      </c>
      <c r="I192">
        <f t="shared" si="22"/>
        <v>0</v>
      </c>
      <c r="J192">
        <f>SUM($I$8:$I192)</f>
        <v>0</v>
      </c>
      <c r="K192">
        <f t="shared" si="23"/>
        <v>0</v>
      </c>
    </row>
    <row r="193" spans="1:11" x14ac:dyDescent="0.25">
      <c r="A193" s="21"/>
      <c r="B193" s="22"/>
      <c r="D193">
        <f t="shared" si="24"/>
        <v>0</v>
      </c>
      <c r="F193">
        <f t="shared" si="19"/>
        <v>0</v>
      </c>
      <c r="G193">
        <f t="shared" si="20"/>
        <v>0</v>
      </c>
      <c r="H193">
        <f t="shared" si="21"/>
        <v>0</v>
      </c>
      <c r="I193">
        <f t="shared" si="22"/>
        <v>0</v>
      </c>
      <c r="J193">
        <f>SUM($I$8:$I193)</f>
        <v>0</v>
      </c>
      <c r="K193">
        <f t="shared" si="23"/>
        <v>0</v>
      </c>
    </row>
    <row r="194" spans="1:11" x14ac:dyDescent="0.25">
      <c r="A194" s="21"/>
      <c r="B194" s="22"/>
      <c r="D194">
        <f t="shared" si="24"/>
        <v>0</v>
      </c>
      <c r="F194">
        <f t="shared" si="19"/>
        <v>0</v>
      </c>
      <c r="G194">
        <f t="shared" si="20"/>
        <v>0</v>
      </c>
      <c r="H194">
        <f t="shared" si="21"/>
        <v>0</v>
      </c>
      <c r="I194">
        <f t="shared" si="22"/>
        <v>0</v>
      </c>
      <c r="J194">
        <f>SUM($I$8:$I194)</f>
        <v>0</v>
      </c>
      <c r="K194">
        <f t="shared" si="23"/>
        <v>0</v>
      </c>
    </row>
    <row r="195" spans="1:11" x14ac:dyDescent="0.25">
      <c r="A195" s="21"/>
      <c r="B195" s="22"/>
      <c r="D195">
        <f t="shared" si="24"/>
        <v>0</v>
      </c>
      <c r="F195">
        <f t="shared" si="19"/>
        <v>0</v>
      </c>
      <c r="G195">
        <f t="shared" si="20"/>
        <v>0</v>
      </c>
      <c r="H195">
        <f t="shared" si="21"/>
        <v>0</v>
      </c>
      <c r="I195">
        <f t="shared" si="22"/>
        <v>0</v>
      </c>
      <c r="J195">
        <f>SUM($I$8:$I195)</f>
        <v>0</v>
      </c>
      <c r="K195">
        <f t="shared" si="23"/>
        <v>0</v>
      </c>
    </row>
    <row r="196" spans="1:11" x14ac:dyDescent="0.25">
      <c r="A196" s="21"/>
      <c r="B196" s="22"/>
      <c r="D196">
        <f t="shared" si="24"/>
        <v>0</v>
      </c>
      <c r="F196">
        <f t="shared" si="19"/>
        <v>0</v>
      </c>
      <c r="G196">
        <f t="shared" si="20"/>
        <v>0</v>
      </c>
      <c r="H196">
        <f t="shared" si="21"/>
        <v>0</v>
      </c>
      <c r="I196">
        <f t="shared" si="22"/>
        <v>0</v>
      </c>
      <c r="J196">
        <f>SUM($I$8:$I196)</f>
        <v>0</v>
      </c>
      <c r="K196">
        <f t="shared" si="23"/>
        <v>0</v>
      </c>
    </row>
    <row r="197" spans="1:11" x14ac:dyDescent="0.25">
      <c r="A197" s="21"/>
      <c r="B197" s="22"/>
      <c r="D197">
        <f t="shared" si="24"/>
        <v>0</v>
      </c>
      <c r="F197">
        <f t="shared" si="19"/>
        <v>0</v>
      </c>
      <c r="G197">
        <f t="shared" si="20"/>
        <v>0</v>
      </c>
      <c r="H197">
        <f t="shared" si="21"/>
        <v>0</v>
      </c>
      <c r="I197">
        <f t="shared" si="22"/>
        <v>0</v>
      </c>
      <c r="J197">
        <f>SUM($I$8:$I197)</f>
        <v>0</v>
      </c>
      <c r="K197">
        <f t="shared" si="23"/>
        <v>0</v>
      </c>
    </row>
    <row r="198" spans="1:11" x14ac:dyDescent="0.25">
      <c r="A198" s="21"/>
      <c r="B198" s="22"/>
      <c r="D198">
        <f t="shared" si="24"/>
        <v>0</v>
      </c>
      <c r="F198">
        <f t="shared" si="19"/>
        <v>0</v>
      </c>
      <c r="G198">
        <f t="shared" si="20"/>
        <v>0</v>
      </c>
      <c r="H198">
        <f t="shared" si="21"/>
        <v>0</v>
      </c>
      <c r="I198">
        <f t="shared" si="22"/>
        <v>0</v>
      </c>
      <c r="J198">
        <f>SUM($I$8:$I198)</f>
        <v>0</v>
      </c>
      <c r="K198">
        <f t="shared" si="23"/>
        <v>0</v>
      </c>
    </row>
    <row r="199" spans="1:11" x14ac:dyDescent="0.25">
      <c r="A199" s="21"/>
      <c r="B199" s="22"/>
      <c r="D199">
        <f t="shared" si="24"/>
        <v>0</v>
      </c>
      <c r="F199">
        <f t="shared" si="19"/>
        <v>0</v>
      </c>
      <c r="G199">
        <f t="shared" si="20"/>
        <v>0</v>
      </c>
      <c r="H199">
        <f t="shared" si="21"/>
        <v>0</v>
      </c>
      <c r="I199">
        <f t="shared" si="22"/>
        <v>0</v>
      </c>
      <c r="J199">
        <f>SUM($I$8:$I199)</f>
        <v>0</v>
      </c>
      <c r="K199">
        <f t="shared" si="23"/>
        <v>0</v>
      </c>
    </row>
    <row r="200" spans="1:11" x14ac:dyDescent="0.25">
      <c r="A200" s="21"/>
      <c r="B200" s="22"/>
      <c r="D200">
        <f t="shared" si="24"/>
        <v>0</v>
      </c>
      <c r="F200">
        <f t="shared" si="19"/>
        <v>0</v>
      </c>
      <c r="G200">
        <f t="shared" si="20"/>
        <v>0</v>
      </c>
      <c r="H200">
        <f t="shared" si="21"/>
        <v>0</v>
      </c>
      <c r="I200">
        <f t="shared" si="22"/>
        <v>0</v>
      </c>
      <c r="J200">
        <f>SUM($I$8:$I200)</f>
        <v>0</v>
      </c>
      <c r="K200">
        <f t="shared" si="23"/>
        <v>0</v>
      </c>
    </row>
    <row r="201" spans="1:11" x14ac:dyDescent="0.25">
      <c r="A201" s="21"/>
      <c r="B201" s="22"/>
      <c r="D201">
        <f t="shared" si="24"/>
        <v>0</v>
      </c>
      <c r="F201">
        <f t="shared" ref="F201:F263" si="25">IF(B201&gt;$B$3,1,0)</f>
        <v>0</v>
      </c>
      <c r="G201">
        <f t="shared" si="20"/>
        <v>0</v>
      </c>
      <c r="H201">
        <f t="shared" si="21"/>
        <v>0</v>
      </c>
      <c r="I201">
        <f t="shared" si="22"/>
        <v>0</v>
      </c>
      <c r="J201">
        <f>SUM($I$8:$I201)</f>
        <v>0</v>
      </c>
      <c r="K201">
        <f t="shared" si="23"/>
        <v>0</v>
      </c>
    </row>
    <row r="202" spans="1:11" x14ac:dyDescent="0.25">
      <c r="A202" s="21"/>
      <c r="B202" s="22"/>
      <c r="D202">
        <f t="shared" si="24"/>
        <v>0</v>
      </c>
      <c r="F202">
        <f t="shared" si="25"/>
        <v>0</v>
      </c>
      <c r="G202">
        <f t="shared" ref="G202:G263" si="26">IF(SIGN(D201) &gt; SIGN(D202),1,0)</f>
        <v>0</v>
      </c>
      <c r="H202">
        <f t="shared" ref="H202:H263" si="27">IF((D201 - D202)&gt;$E$3,1,0)</f>
        <v>0</v>
      </c>
      <c r="I202">
        <f t="shared" ref="I202:I263" si="28">F202*G202*H202</f>
        <v>0</v>
      </c>
      <c r="J202">
        <f>SUM($I$8:$I202)</f>
        <v>0</v>
      </c>
      <c r="K202">
        <f t="shared" ref="K202:K263" si="29">IF(I202,J202,0)</f>
        <v>0</v>
      </c>
    </row>
    <row r="203" spans="1:11" x14ac:dyDescent="0.25">
      <c r="A203" s="21"/>
      <c r="B203" s="22"/>
      <c r="D203">
        <f t="shared" si="24"/>
        <v>0</v>
      </c>
      <c r="F203">
        <f t="shared" si="25"/>
        <v>0</v>
      </c>
      <c r="G203">
        <f t="shared" si="26"/>
        <v>0</v>
      </c>
      <c r="H203">
        <f t="shared" si="27"/>
        <v>0</v>
      </c>
      <c r="I203">
        <f t="shared" si="28"/>
        <v>0</v>
      </c>
      <c r="J203">
        <f>SUM($I$8:$I203)</f>
        <v>0</v>
      </c>
      <c r="K203">
        <f t="shared" si="29"/>
        <v>0</v>
      </c>
    </row>
    <row r="204" spans="1:11" x14ac:dyDescent="0.25">
      <c r="A204" s="21"/>
      <c r="B204" s="22"/>
      <c r="D204">
        <f t="shared" si="24"/>
        <v>0</v>
      </c>
      <c r="F204">
        <f t="shared" si="25"/>
        <v>0</v>
      </c>
      <c r="G204">
        <f t="shared" si="26"/>
        <v>0</v>
      </c>
      <c r="H204">
        <f t="shared" si="27"/>
        <v>0</v>
      </c>
      <c r="I204">
        <f t="shared" si="28"/>
        <v>0</v>
      </c>
      <c r="J204">
        <f>SUM($I$8:$I204)</f>
        <v>0</v>
      </c>
      <c r="K204">
        <f t="shared" si="29"/>
        <v>0</v>
      </c>
    </row>
    <row r="205" spans="1:11" x14ac:dyDescent="0.25">
      <c r="A205" s="21"/>
      <c r="B205" s="22"/>
      <c r="D205">
        <f t="shared" si="24"/>
        <v>0</v>
      </c>
      <c r="F205">
        <f t="shared" si="25"/>
        <v>0</v>
      </c>
      <c r="G205">
        <f t="shared" si="26"/>
        <v>0</v>
      </c>
      <c r="H205">
        <f t="shared" si="27"/>
        <v>0</v>
      </c>
      <c r="I205">
        <f t="shared" si="28"/>
        <v>0</v>
      </c>
      <c r="J205">
        <f>SUM($I$8:$I205)</f>
        <v>0</v>
      </c>
      <c r="K205">
        <f t="shared" si="29"/>
        <v>0</v>
      </c>
    </row>
    <row r="206" spans="1:11" x14ac:dyDescent="0.25">
      <c r="A206" s="21"/>
      <c r="B206" s="22"/>
      <c r="D206">
        <f t="shared" si="24"/>
        <v>0</v>
      </c>
      <c r="F206">
        <f t="shared" si="25"/>
        <v>0</v>
      </c>
      <c r="G206">
        <f t="shared" si="26"/>
        <v>0</v>
      </c>
      <c r="H206">
        <f t="shared" si="27"/>
        <v>0</v>
      </c>
      <c r="I206">
        <f t="shared" si="28"/>
        <v>0</v>
      </c>
      <c r="J206">
        <f>SUM($I$8:$I206)</f>
        <v>0</v>
      </c>
      <c r="K206">
        <f t="shared" si="29"/>
        <v>0</v>
      </c>
    </row>
    <row r="207" spans="1:11" x14ac:dyDescent="0.25">
      <c r="A207" s="21"/>
      <c r="B207" s="22"/>
      <c r="D207">
        <f t="shared" si="24"/>
        <v>0</v>
      </c>
      <c r="F207">
        <f t="shared" si="25"/>
        <v>0</v>
      </c>
      <c r="G207">
        <f t="shared" si="26"/>
        <v>0</v>
      </c>
      <c r="H207">
        <f t="shared" si="27"/>
        <v>0</v>
      </c>
      <c r="I207">
        <f t="shared" si="28"/>
        <v>0</v>
      </c>
      <c r="J207">
        <f>SUM($I$8:$I207)</f>
        <v>0</v>
      </c>
      <c r="K207">
        <f t="shared" si="29"/>
        <v>0</v>
      </c>
    </row>
    <row r="208" spans="1:11" x14ac:dyDescent="0.25">
      <c r="A208" s="21"/>
      <c r="B208" s="22"/>
      <c r="D208">
        <f t="shared" si="24"/>
        <v>0</v>
      </c>
      <c r="F208">
        <f t="shared" si="25"/>
        <v>0</v>
      </c>
      <c r="G208">
        <f t="shared" si="26"/>
        <v>0</v>
      </c>
      <c r="H208">
        <f t="shared" si="27"/>
        <v>0</v>
      </c>
      <c r="I208">
        <f t="shared" si="28"/>
        <v>0</v>
      </c>
      <c r="J208">
        <f>SUM($I$8:$I208)</f>
        <v>0</v>
      </c>
      <c r="K208">
        <f t="shared" si="29"/>
        <v>0</v>
      </c>
    </row>
    <row r="209" spans="1:11" x14ac:dyDescent="0.25">
      <c r="A209" s="21"/>
      <c r="B209" s="22"/>
      <c r="D209">
        <f t="shared" ref="D209:D263" si="30">(B201*$J$5+B202*$K$5+B203*$L$5+B204*$M$5+B205*$N$5+B206*$O$5+B207*$P$5+B208*$Q$5+B209*$R$5+B210*$S$5+B211*$T$5+B212*$U$5+B213*$V$5+B214*$W$5+B215*$X$5+B216*$Y$5+B217*$Z$5)</f>
        <v>0</v>
      </c>
      <c r="F209">
        <f t="shared" si="25"/>
        <v>0</v>
      </c>
      <c r="G209">
        <f t="shared" si="26"/>
        <v>0</v>
      </c>
      <c r="H209">
        <f t="shared" si="27"/>
        <v>0</v>
      </c>
      <c r="I209">
        <f t="shared" si="28"/>
        <v>0</v>
      </c>
      <c r="J209">
        <f>SUM($I$8:$I209)</f>
        <v>0</v>
      </c>
      <c r="K209">
        <f t="shared" si="29"/>
        <v>0</v>
      </c>
    </row>
    <row r="210" spans="1:11" x14ac:dyDescent="0.25">
      <c r="A210" s="21"/>
      <c r="B210" s="22"/>
      <c r="D210">
        <f t="shared" si="30"/>
        <v>0</v>
      </c>
      <c r="F210">
        <f t="shared" si="25"/>
        <v>0</v>
      </c>
      <c r="G210">
        <f t="shared" si="26"/>
        <v>0</v>
      </c>
      <c r="H210">
        <f t="shared" si="27"/>
        <v>0</v>
      </c>
      <c r="I210">
        <f t="shared" si="28"/>
        <v>0</v>
      </c>
      <c r="J210">
        <f>SUM($I$8:$I210)</f>
        <v>0</v>
      </c>
      <c r="K210">
        <f t="shared" si="29"/>
        <v>0</v>
      </c>
    </row>
    <row r="211" spans="1:11" x14ac:dyDescent="0.25">
      <c r="A211" s="21"/>
      <c r="B211" s="22"/>
      <c r="D211">
        <f t="shared" si="30"/>
        <v>0</v>
      </c>
      <c r="F211">
        <f t="shared" si="25"/>
        <v>0</v>
      </c>
      <c r="G211">
        <f t="shared" si="26"/>
        <v>0</v>
      </c>
      <c r="H211">
        <f t="shared" si="27"/>
        <v>0</v>
      </c>
      <c r="I211">
        <f t="shared" si="28"/>
        <v>0</v>
      </c>
      <c r="J211">
        <f>SUM($I$8:$I211)</f>
        <v>0</v>
      </c>
      <c r="K211">
        <f t="shared" si="29"/>
        <v>0</v>
      </c>
    </row>
    <row r="212" spans="1:11" x14ac:dyDescent="0.25">
      <c r="A212" s="21"/>
      <c r="B212" s="22"/>
      <c r="D212">
        <f t="shared" si="30"/>
        <v>0</v>
      </c>
      <c r="F212">
        <f t="shared" si="25"/>
        <v>0</v>
      </c>
      <c r="G212">
        <f t="shared" si="26"/>
        <v>0</v>
      </c>
      <c r="H212">
        <f t="shared" si="27"/>
        <v>0</v>
      </c>
      <c r="I212">
        <f t="shared" si="28"/>
        <v>0</v>
      </c>
      <c r="J212">
        <f>SUM($I$8:$I212)</f>
        <v>0</v>
      </c>
      <c r="K212">
        <f t="shared" si="29"/>
        <v>0</v>
      </c>
    </row>
    <row r="213" spans="1:11" x14ac:dyDescent="0.25">
      <c r="A213" s="21"/>
      <c r="B213" s="22"/>
      <c r="D213">
        <f t="shared" si="30"/>
        <v>0</v>
      </c>
      <c r="F213">
        <f t="shared" si="25"/>
        <v>0</v>
      </c>
      <c r="G213">
        <f t="shared" si="26"/>
        <v>0</v>
      </c>
      <c r="H213">
        <f t="shared" si="27"/>
        <v>0</v>
      </c>
      <c r="I213">
        <f t="shared" si="28"/>
        <v>0</v>
      </c>
      <c r="J213">
        <f>SUM($I$8:$I213)</f>
        <v>0</v>
      </c>
      <c r="K213">
        <f t="shared" si="29"/>
        <v>0</v>
      </c>
    </row>
    <row r="214" spans="1:11" x14ac:dyDescent="0.25">
      <c r="A214" s="21"/>
      <c r="B214" s="22"/>
      <c r="D214">
        <f t="shared" si="30"/>
        <v>0</v>
      </c>
      <c r="F214">
        <f t="shared" si="25"/>
        <v>0</v>
      </c>
      <c r="G214">
        <f t="shared" si="26"/>
        <v>0</v>
      </c>
      <c r="H214">
        <f t="shared" si="27"/>
        <v>0</v>
      </c>
      <c r="I214">
        <f t="shared" si="28"/>
        <v>0</v>
      </c>
      <c r="J214">
        <f>SUM($I$8:$I214)</f>
        <v>0</v>
      </c>
      <c r="K214">
        <f t="shared" si="29"/>
        <v>0</v>
      </c>
    </row>
    <row r="215" spans="1:11" x14ac:dyDescent="0.25">
      <c r="A215" s="21"/>
      <c r="B215" s="22"/>
      <c r="D215">
        <f t="shared" si="30"/>
        <v>0</v>
      </c>
      <c r="F215">
        <f t="shared" si="25"/>
        <v>0</v>
      </c>
      <c r="G215">
        <f t="shared" si="26"/>
        <v>0</v>
      </c>
      <c r="H215">
        <f t="shared" si="27"/>
        <v>0</v>
      </c>
      <c r="I215">
        <f t="shared" si="28"/>
        <v>0</v>
      </c>
      <c r="J215">
        <f>SUM($I$8:$I215)</f>
        <v>0</v>
      </c>
      <c r="K215">
        <f t="shared" si="29"/>
        <v>0</v>
      </c>
    </row>
    <row r="216" spans="1:11" x14ac:dyDescent="0.25">
      <c r="A216" s="21"/>
      <c r="B216" s="22"/>
      <c r="D216">
        <f t="shared" si="30"/>
        <v>0</v>
      </c>
      <c r="F216">
        <f t="shared" si="25"/>
        <v>0</v>
      </c>
      <c r="G216">
        <f t="shared" si="26"/>
        <v>0</v>
      </c>
      <c r="H216">
        <f t="shared" si="27"/>
        <v>0</v>
      </c>
      <c r="I216">
        <f t="shared" si="28"/>
        <v>0</v>
      </c>
      <c r="J216">
        <f>SUM($I$8:$I216)</f>
        <v>0</v>
      </c>
      <c r="K216">
        <f t="shared" si="29"/>
        <v>0</v>
      </c>
    </row>
    <row r="217" spans="1:11" x14ac:dyDescent="0.25">
      <c r="A217" s="21"/>
      <c r="B217" s="22"/>
      <c r="D217">
        <f t="shared" si="30"/>
        <v>0</v>
      </c>
      <c r="F217">
        <f t="shared" si="25"/>
        <v>0</v>
      </c>
      <c r="G217">
        <f t="shared" si="26"/>
        <v>0</v>
      </c>
      <c r="H217">
        <f t="shared" si="27"/>
        <v>0</v>
      </c>
      <c r="I217">
        <f t="shared" si="28"/>
        <v>0</v>
      </c>
      <c r="J217">
        <f>SUM($I$8:$I217)</f>
        <v>0</v>
      </c>
      <c r="K217">
        <f t="shared" si="29"/>
        <v>0</v>
      </c>
    </row>
    <row r="218" spans="1:11" x14ac:dyDescent="0.25">
      <c r="A218" s="21"/>
      <c r="B218" s="22"/>
      <c r="D218">
        <f t="shared" si="30"/>
        <v>0</v>
      </c>
      <c r="F218">
        <f t="shared" si="25"/>
        <v>0</v>
      </c>
      <c r="G218">
        <f t="shared" si="26"/>
        <v>0</v>
      </c>
      <c r="H218">
        <f t="shared" si="27"/>
        <v>0</v>
      </c>
      <c r="I218">
        <f t="shared" si="28"/>
        <v>0</v>
      </c>
      <c r="J218">
        <f>SUM($I$8:$I218)</f>
        <v>0</v>
      </c>
      <c r="K218">
        <f t="shared" si="29"/>
        <v>0</v>
      </c>
    </row>
    <row r="219" spans="1:11" x14ac:dyDescent="0.25">
      <c r="A219" s="21"/>
      <c r="B219" s="22"/>
      <c r="D219">
        <f t="shared" si="30"/>
        <v>0</v>
      </c>
      <c r="F219">
        <f t="shared" si="25"/>
        <v>0</v>
      </c>
      <c r="G219">
        <f t="shared" si="26"/>
        <v>0</v>
      </c>
      <c r="H219">
        <f t="shared" si="27"/>
        <v>0</v>
      </c>
      <c r="I219">
        <f t="shared" si="28"/>
        <v>0</v>
      </c>
      <c r="J219">
        <f>SUM($I$8:$I219)</f>
        <v>0</v>
      </c>
      <c r="K219">
        <f t="shared" si="29"/>
        <v>0</v>
      </c>
    </row>
    <row r="220" spans="1:11" x14ac:dyDescent="0.25">
      <c r="A220" s="21"/>
      <c r="B220" s="22"/>
      <c r="D220">
        <f t="shared" si="30"/>
        <v>0</v>
      </c>
      <c r="F220">
        <f t="shared" si="25"/>
        <v>0</v>
      </c>
      <c r="G220">
        <f t="shared" si="26"/>
        <v>0</v>
      </c>
      <c r="H220">
        <f t="shared" si="27"/>
        <v>0</v>
      </c>
      <c r="I220">
        <f t="shared" si="28"/>
        <v>0</v>
      </c>
      <c r="J220">
        <f>SUM($I$8:$I220)</f>
        <v>0</v>
      </c>
      <c r="K220">
        <f t="shared" si="29"/>
        <v>0</v>
      </c>
    </row>
    <row r="221" spans="1:11" x14ac:dyDescent="0.25">
      <c r="A221" s="21"/>
      <c r="B221" s="22"/>
      <c r="D221">
        <f t="shared" si="30"/>
        <v>0</v>
      </c>
      <c r="F221">
        <f t="shared" si="25"/>
        <v>0</v>
      </c>
      <c r="G221">
        <f t="shared" si="26"/>
        <v>0</v>
      </c>
      <c r="H221">
        <f t="shared" si="27"/>
        <v>0</v>
      </c>
      <c r="I221">
        <f t="shared" si="28"/>
        <v>0</v>
      </c>
      <c r="J221">
        <f>SUM($I$8:$I221)</f>
        <v>0</v>
      </c>
      <c r="K221">
        <f t="shared" si="29"/>
        <v>0</v>
      </c>
    </row>
    <row r="222" spans="1:11" x14ac:dyDescent="0.25">
      <c r="A222" s="21"/>
      <c r="B222" s="22"/>
      <c r="D222">
        <f t="shared" si="30"/>
        <v>0</v>
      </c>
      <c r="F222">
        <f t="shared" si="25"/>
        <v>0</v>
      </c>
      <c r="G222">
        <f t="shared" si="26"/>
        <v>0</v>
      </c>
      <c r="H222">
        <f t="shared" si="27"/>
        <v>0</v>
      </c>
      <c r="I222">
        <f t="shared" si="28"/>
        <v>0</v>
      </c>
      <c r="J222">
        <f>SUM($I$8:$I222)</f>
        <v>0</v>
      </c>
      <c r="K222">
        <f t="shared" si="29"/>
        <v>0</v>
      </c>
    </row>
    <row r="223" spans="1:11" x14ac:dyDescent="0.25">
      <c r="A223" s="21"/>
      <c r="B223" s="22"/>
      <c r="D223">
        <f t="shared" si="30"/>
        <v>0</v>
      </c>
      <c r="F223">
        <f t="shared" si="25"/>
        <v>0</v>
      </c>
      <c r="G223">
        <f t="shared" si="26"/>
        <v>0</v>
      </c>
      <c r="H223">
        <f t="shared" si="27"/>
        <v>0</v>
      </c>
      <c r="I223">
        <f t="shared" si="28"/>
        <v>0</v>
      </c>
      <c r="J223">
        <f>SUM($I$8:$I223)</f>
        <v>0</v>
      </c>
      <c r="K223">
        <f t="shared" si="29"/>
        <v>0</v>
      </c>
    </row>
    <row r="224" spans="1:11" x14ac:dyDescent="0.25">
      <c r="A224" s="21"/>
      <c r="B224" s="22"/>
      <c r="D224">
        <f t="shared" si="30"/>
        <v>0</v>
      </c>
      <c r="F224">
        <f t="shared" si="25"/>
        <v>0</v>
      </c>
      <c r="G224">
        <f t="shared" si="26"/>
        <v>0</v>
      </c>
      <c r="H224">
        <f t="shared" si="27"/>
        <v>0</v>
      </c>
      <c r="I224">
        <f t="shared" si="28"/>
        <v>0</v>
      </c>
      <c r="J224">
        <f>SUM($I$8:$I224)</f>
        <v>0</v>
      </c>
      <c r="K224">
        <f t="shared" si="29"/>
        <v>0</v>
      </c>
    </row>
    <row r="225" spans="1:11" x14ac:dyDescent="0.25">
      <c r="A225" s="21"/>
      <c r="B225" s="22"/>
      <c r="D225">
        <f t="shared" si="30"/>
        <v>0</v>
      </c>
      <c r="F225">
        <f t="shared" si="25"/>
        <v>0</v>
      </c>
      <c r="G225">
        <f t="shared" si="26"/>
        <v>0</v>
      </c>
      <c r="H225">
        <f t="shared" si="27"/>
        <v>0</v>
      </c>
      <c r="I225">
        <f t="shared" si="28"/>
        <v>0</v>
      </c>
      <c r="J225">
        <f>SUM($I$8:$I225)</f>
        <v>0</v>
      </c>
      <c r="K225">
        <f t="shared" si="29"/>
        <v>0</v>
      </c>
    </row>
    <row r="226" spans="1:11" x14ac:dyDescent="0.25">
      <c r="A226" s="21"/>
      <c r="B226" s="22"/>
      <c r="D226">
        <f t="shared" si="30"/>
        <v>0</v>
      </c>
      <c r="F226">
        <f t="shared" si="25"/>
        <v>0</v>
      </c>
      <c r="G226">
        <f t="shared" si="26"/>
        <v>0</v>
      </c>
      <c r="H226">
        <f t="shared" si="27"/>
        <v>0</v>
      </c>
      <c r="I226">
        <f t="shared" si="28"/>
        <v>0</v>
      </c>
      <c r="J226">
        <f>SUM($I$8:$I226)</f>
        <v>0</v>
      </c>
      <c r="K226">
        <f t="shared" si="29"/>
        <v>0</v>
      </c>
    </row>
    <row r="227" spans="1:11" x14ac:dyDescent="0.25">
      <c r="A227" s="21"/>
      <c r="B227" s="22"/>
      <c r="D227">
        <f t="shared" si="30"/>
        <v>0</v>
      </c>
      <c r="F227">
        <f t="shared" si="25"/>
        <v>0</v>
      </c>
      <c r="G227">
        <f t="shared" si="26"/>
        <v>0</v>
      </c>
      <c r="H227">
        <f t="shared" si="27"/>
        <v>0</v>
      </c>
      <c r="I227">
        <f t="shared" si="28"/>
        <v>0</v>
      </c>
      <c r="J227">
        <f>SUM($I$8:$I227)</f>
        <v>0</v>
      </c>
      <c r="K227">
        <f t="shared" si="29"/>
        <v>0</v>
      </c>
    </row>
    <row r="228" spans="1:11" x14ac:dyDescent="0.25">
      <c r="A228" s="21"/>
      <c r="B228" s="22"/>
      <c r="D228">
        <f t="shared" si="30"/>
        <v>0</v>
      </c>
      <c r="F228">
        <f t="shared" si="25"/>
        <v>0</v>
      </c>
      <c r="G228">
        <f t="shared" si="26"/>
        <v>0</v>
      </c>
      <c r="H228">
        <f t="shared" si="27"/>
        <v>0</v>
      </c>
      <c r="I228">
        <f t="shared" si="28"/>
        <v>0</v>
      </c>
      <c r="J228">
        <f>SUM($I$8:$I228)</f>
        <v>0</v>
      </c>
      <c r="K228">
        <f t="shared" si="29"/>
        <v>0</v>
      </c>
    </row>
    <row r="229" spans="1:11" x14ac:dyDescent="0.25">
      <c r="A229" s="21"/>
      <c r="B229" s="22"/>
      <c r="D229">
        <f t="shared" si="30"/>
        <v>0</v>
      </c>
      <c r="F229">
        <f t="shared" si="25"/>
        <v>0</v>
      </c>
      <c r="G229">
        <f t="shared" si="26"/>
        <v>0</v>
      </c>
      <c r="H229">
        <f t="shared" si="27"/>
        <v>0</v>
      </c>
      <c r="I229">
        <f t="shared" si="28"/>
        <v>0</v>
      </c>
      <c r="J229">
        <f>SUM($I$8:$I229)</f>
        <v>0</v>
      </c>
      <c r="K229">
        <f t="shared" si="29"/>
        <v>0</v>
      </c>
    </row>
    <row r="230" spans="1:11" x14ac:dyDescent="0.25">
      <c r="A230" s="21"/>
      <c r="B230" s="22"/>
      <c r="D230">
        <f t="shared" si="30"/>
        <v>0</v>
      </c>
      <c r="F230">
        <f t="shared" si="25"/>
        <v>0</v>
      </c>
      <c r="G230">
        <f t="shared" si="26"/>
        <v>0</v>
      </c>
      <c r="H230">
        <f t="shared" si="27"/>
        <v>0</v>
      </c>
      <c r="I230">
        <f t="shared" si="28"/>
        <v>0</v>
      </c>
      <c r="J230">
        <f>SUM($I$8:$I230)</f>
        <v>0</v>
      </c>
      <c r="K230">
        <f t="shared" si="29"/>
        <v>0</v>
      </c>
    </row>
    <row r="231" spans="1:11" x14ac:dyDescent="0.25">
      <c r="A231" s="21"/>
      <c r="B231" s="22"/>
      <c r="D231">
        <f t="shared" si="30"/>
        <v>0</v>
      </c>
      <c r="F231">
        <f t="shared" si="25"/>
        <v>0</v>
      </c>
      <c r="G231">
        <f t="shared" si="26"/>
        <v>0</v>
      </c>
      <c r="H231">
        <f t="shared" si="27"/>
        <v>0</v>
      </c>
      <c r="I231">
        <f t="shared" si="28"/>
        <v>0</v>
      </c>
      <c r="J231">
        <f>SUM($I$8:$I231)</f>
        <v>0</v>
      </c>
      <c r="K231">
        <f t="shared" si="29"/>
        <v>0</v>
      </c>
    </row>
    <row r="232" spans="1:11" x14ac:dyDescent="0.25">
      <c r="A232" s="21"/>
      <c r="B232" s="22"/>
      <c r="D232">
        <f t="shared" si="30"/>
        <v>0</v>
      </c>
      <c r="F232">
        <f t="shared" si="25"/>
        <v>0</v>
      </c>
      <c r="G232">
        <f t="shared" si="26"/>
        <v>0</v>
      </c>
      <c r="H232">
        <f t="shared" si="27"/>
        <v>0</v>
      </c>
      <c r="I232">
        <f t="shared" si="28"/>
        <v>0</v>
      </c>
      <c r="J232">
        <f>SUM($I$8:$I232)</f>
        <v>0</v>
      </c>
      <c r="K232">
        <f t="shared" si="29"/>
        <v>0</v>
      </c>
    </row>
    <row r="233" spans="1:11" x14ac:dyDescent="0.25">
      <c r="A233" s="21"/>
      <c r="B233" s="22"/>
      <c r="D233">
        <f t="shared" si="30"/>
        <v>0</v>
      </c>
      <c r="F233">
        <f t="shared" si="25"/>
        <v>0</v>
      </c>
      <c r="G233">
        <f t="shared" si="26"/>
        <v>0</v>
      </c>
      <c r="H233">
        <f t="shared" si="27"/>
        <v>0</v>
      </c>
      <c r="I233">
        <f t="shared" si="28"/>
        <v>0</v>
      </c>
      <c r="J233">
        <f>SUM($I$8:$I233)</f>
        <v>0</v>
      </c>
      <c r="K233">
        <f t="shared" si="29"/>
        <v>0</v>
      </c>
    </row>
    <row r="234" spans="1:11" x14ac:dyDescent="0.25">
      <c r="A234" s="21"/>
      <c r="B234" s="22"/>
      <c r="D234">
        <f t="shared" si="30"/>
        <v>0</v>
      </c>
      <c r="F234">
        <f t="shared" si="25"/>
        <v>0</v>
      </c>
      <c r="G234">
        <f t="shared" si="26"/>
        <v>0</v>
      </c>
      <c r="H234">
        <f t="shared" si="27"/>
        <v>0</v>
      </c>
      <c r="I234">
        <f t="shared" si="28"/>
        <v>0</v>
      </c>
      <c r="J234">
        <f>SUM($I$8:$I234)</f>
        <v>0</v>
      </c>
      <c r="K234">
        <f t="shared" si="29"/>
        <v>0</v>
      </c>
    </row>
    <row r="235" spans="1:11" x14ac:dyDescent="0.25">
      <c r="A235" s="21"/>
      <c r="B235" s="22"/>
      <c r="D235">
        <f t="shared" si="30"/>
        <v>0</v>
      </c>
      <c r="F235">
        <f t="shared" si="25"/>
        <v>0</v>
      </c>
      <c r="G235">
        <f t="shared" si="26"/>
        <v>0</v>
      </c>
      <c r="H235">
        <f t="shared" si="27"/>
        <v>0</v>
      </c>
      <c r="I235">
        <f t="shared" si="28"/>
        <v>0</v>
      </c>
      <c r="J235">
        <f>SUM($I$8:$I235)</f>
        <v>0</v>
      </c>
      <c r="K235">
        <f t="shared" si="29"/>
        <v>0</v>
      </c>
    </row>
    <row r="236" spans="1:11" x14ac:dyDescent="0.25">
      <c r="A236" s="21"/>
      <c r="B236" s="22"/>
      <c r="D236">
        <f t="shared" si="30"/>
        <v>0</v>
      </c>
      <c r="F236">
        <f t="shared" si="25"/>
        <v>0</v>
      </c>
      <c r="G236">
        <f t="shared" si="26"/>
        <v>0</v>
      </c>
      <c r="H236">
        <f t="shared" si="27"/>
        <v>0</v>
      </c>
      <c r="I236">
        <f t="shared" si="28"/>
        <v>0</v>
      </c>
      <c r="J236">
        <f>SUM($I$8:$I236)</f>
        <v>0</v>
      </c>
      <c r="K236">
        <f t="shared" si="29"/>
        <v>0</v>
      </c>
    </row>
    <row r="237" spans="1:11" x14ac:dyDescent="0.25">
      <c r="A237" s="21"/>
      <c r="B237" s="22"/>
      <c r="D237">
        <f t="shared" si="30"/>
        <v>0</v>
      </c>
      <c r="F237">
        <f t="shared" si="25"/>
        <v>0</v>
      </c>
      <c r="G237">
        <f t="shared" si="26"/>
        <v>0</v>
      </c>
      <c r="H237">
        <f t="shared" si="27"/>
        <v>0</v>
      </c>
      <c r="I237">
        <f t="shared" si="28"/>
        <v>0</v>
      </c>
      <c r="J237">
        <f>SUM($I$8:$I237)</f>
        <v>0</v>
      </c>
      <c r="K237">
        <f t="shared" si="29"/>
        <v>0</v>
      </c>
    </row>
    <row r="238" spans="1:11" x14ac:dyDescent="0.25">
      <c r="A238" s="21"/>
      <c r="B238" s="22"/>
      <c r="D238">
        <f t="shared" si="30"/>
        <v>0</v>
      </c>
      <c r="F238">
        <f t="shared" si="25"/>
        <v>0</v>
      </c>
      <c r="G238">
        <f t="shared" si="26"/>
        <v>0</v>
      </c>
      <c r="H238">
        <f t="shared" si="27"/>
        <v>0</v>
      </c>
      <c r="I238">
        <f t="shared" si="28"/>
        <v>0</v>
      </c>
      <c r="J238">
        <f>SUM($I$8:$I238)</f>
        <v>0</v>
      </c>
      <c r="K238">
        <f t="shared" si="29"/>
        <v>0</v>
      </c>
    </row>
    <row r="239" spans="1:11" x14ac:dyDescent="0.25">
      <c r="A239" s="21"/>
      <c r="B239" s="22"/>
      <c r="D239">
        <f t="shared" si="30"/>
        <v>0</v>
      </c>
      <c r="F239">
        <f t="shared" si="25"/>
        <v>0</v>
      </c>
      <c r="G239">
        <f t="shared" si="26"/>
        <v>0</v>
      </c>
      <c r="H239">
        <f t="shared" si="27"/>
        <v>0</v>
      </c>
      <c r="I239">
        <f t="shared" si="28"/>
        <v>0</v>
      </c>
      <c r="J239">
        <f>SUM($I$8:$I239)</f>
        <v>0</v>
      </c>
      <c r="K239">
        <f t="shared" si="29"/>
        <v>0</v>
      </c>
    </row>
    <row r="240" spans="1:11" x14ac:dyDescent="0.25">
      <c r="A240" s="21"/>
      <c r="B240" s="22"/>
      <c r="D240">
        <f t="shared" si="30"/>
        <v>0</v>
      </c>
      <c r="F240">
        <f t="shared" si="25"/>
        <v>0</v>
      </c>
      <c r="G240">
        <f t="shared" si="26"/>
        <v>0</v>
      </c>
      <c r="H240">
        <f t="shared" si="27"/>
        <v>0</v>
      </c>
      <c r="I240">
        <f t="shared" si="28"/>
        <v>0</v>
      </c>
      <c r="J240">
        <f>SUM($I$8:$I240)</f>
        <v>0</v>
      </c>
      <c r="K240">
        <f t="shared" si="29"/>
        <v>0</v>
      </c>
    </row>
    <row r="241" spans="1:11" x14ac:dyDescent="0.25">
      <c r="A241" s="21"/>
      <c r="B241" s="22"/>
      <c r="D241">
        <f t="shared" si="30"/>
        <v>0</v>
      </c>
      <c r="F241">
        <f t="shared" si="25"/>
        <v>0</v>
      </c>
      <c r="G241">
        <f t="shared" si="26"/>
        <v>0</v>
      </c>
      <c r="H241">
        <f t="shared" si="27"/>
        <v>0</v>
      </c>
      <c r="I241">
        <f t="shared" si="28"/>
        <v>0</v>
      </c>
      <c r="J241">
        <f>SUM($I$8:$I241)</f>
        <v>0</v>
      </c>
      <c r="K241">
        <f t="shared" si="29"/>
        <v>0</v>
      </c>
    </row>
    <row r="242" spans="1:11" x14ac:dyDescent="0.25">
      <c r="A242" s="21"/>
      <c r="B242" s="22"/>
      <c r="D242">
        <f t="shared" si="30"/>
        <v>0</v>
      </c>
      <c r="F242">
        <f t="shared" si="25"/>
        <v>0</v>
      </c>
      <c r="G242">
        <f t="shared" si="26"/>
        <v>0</v>
      </c>
      <c r="H242">
        <f t="shared" si="27"/>
        <v>0</v>
      </c>
      <c r="I242">
        <f t="shared" si="28"/>
        <v>0</v>
      </c>
      <c r="J242">
        <f>SUM($I$8:$I242)</f>
        <v>0</v>
      </c>
      <c r="K242">
        <f t="shared" si="29"/>
        <v>0</v>
      </c>
    </row>
    <row r="243" spans="1:11" x14ac:dyDescent="0.25">
      <c r="A243" s="21"/>
      <c r="B243" s="22"/>
      <c r="D243">
        <f t="shared" si="30"/>
        <v>0</v>
      </c>
      <c r="F243">
        <f t="shared" si="25"/>
        <v>0</v>
      </c>
      <c r="G243">
        <f t="shared" si="26"/>
        <v>0</v>
      </c>
      <c r="H243">
        <f t="shared" si="27"/>
        <v>0</v>
      </c>
      <c r="I243">
        <f t="shared" si="28"/>
        <v>0</v>
      </c>
      <c r="J243">
        <f>SUM($I$8:$I243)</f>
        <v>0</v>
      </c>
      <c r="K243">
        <f t="shared" si="29"/>
        <v>0</v>
      </c>
    </row>
    <row r="244" spans="1:11" x14ac:dyDescent="0.25">
      <c r="A244" s="21"/>
      <c r="B244" s="22"/>
      <c r="D244">
        <f t="shared" si="30"/>
        <v>0</v>
      </c>
      <c r="F244">
        <f t="shared" si="25"/>
        <v>0</v>
      </c>
      <c r="G244">
        <f t="shared" si="26"/>
        <v>0</v>
      </c>
      <c r="H244">
        <f t="shared" si="27"/>
        <v>0</v>
      </c>
      <c r="I244">
        <f t="shared" si="28"/>
        <v>0</v>
      </c>
      <c r="J244">
        <f>SUM($I$8:$I244)</f>
        <v>0</v>
      </c>
      <c r="K244">
        <f t="shared" si="29"/>
        <v>0</v>
      </c>
    </row>
    <row r="245" spans="1:11" x14ac:dyDescent="0.25">
      <c r="A245" s="21"/>
      <c r="B245" s="22"/>
      <c r="D245">
        <f t="shared" si="30"/>
        <v>0</v>
      </c>
      <c r="F245">
        <f t="shared" si="25"/>
        <v>0</v>
      </c>
      <c r="G245">
        <f t="shared" si="26"/>
        <v>0</v>
      </c>
      <c r="H245">
        <f t="shared" si="27"/>
        <v>0</v>
      </c>
      <c r="I245">
        <f t="shared" si="28"/>
        <v>0</v>
      </c>
      <c r="J245">
        <f>SUM($I$8:$I245)</f>
        <v>0</v>
      </c>
      <c r="K245">
        <f t="shared" si="29"/>
        <v>0</v>
      </c>
    </row>
    <row r="246" spans="1:11" x14ac:dyDescent="0.25">
      <c r="A246" s="21"/>
      <c r="B246" s="22"/>
      <c r="D246">
        <f t="shared" si="30"/>
        <v>0</v>
      </c>
      <c r="F246">
        <f t="shared" si="25"/>
        <v>0</v>
      </c>
      <c r="G246">
        <f t="shared" si="26"/>
        <v>0</v>
      </c>
      <c r="H246">
        <f t="shared" si="27"/>
        <v>0</v>
      </c>
      <c r="I246">
        <f t="shared" si="28"/>
        <v>0</v>
      </c>
      <c r="J246">
        <f>SUM($I$8:$I246)</f>
        <v>0</v>
      </c>
      <c r="K246">
        <f t="shared" si="29"/>
        <v>0</v>
      </c>
    </row>
    <row r="247" spans="1:11" x14ac:dyDescent="0.25">
      <c r="A247" s="21"/>
      <c r="B247" s="22"/>
      <c r="D247">
        <f t="shared" si="30"/>
        <v>0</v>
      </c>
      <c r="F247">
        <f t="shared" si="25"/>
        <v>0</v>
      </c>
      <c r="G247">
        <f t="shared" si="26"/>
        <v>0</v>
      </c>
      <c r="H247">
        <f t="shared" si="27"/>
        <v>0</v>
      </c>
      <c r="I247">
        <f t="shared" si="28"/>
        <v>0</v>
      </c>
      <c r="J247">
        <f>SUM($I$8:$I247)</f>
        <v>0</v>
      </c>
      <c r="K247">
        <f t="shared" si="29"/>
        <v>0</v>
      </c>
    </row>
    <row r="248" spans="1:11" x14ac:dyDescent="0.25">
      <c r="A248" s="21"/>
      <c r="B248" s="22"/>
      <c r="D248">
        <f t="shared" si="30"/>
        <v>0</v>
      </c>
      <c r="F248">
        <f t="shared" si="25"/>
        <v>0</v>
      </c>
      <c r="G248">
        <f t="shared" si="26"/>
        <v>0</v>
      </c>
      <c r="H248">
        <f t="shared" si="27"/>
        <v>0</v>
      </c>
      <c r="I248">
        <f t="shared" si="28"/>
        <v>0</v>
      </c>
      <c r="J248">
        <f>SUM($I$8:$I248)</f>
        <v>0</v>
      </c>
      <c r="K248">
        <f t="shared" si="29"/>
        <v>0</v>
      </c>
    </row>
    <row r="249" spans="1:11" x14ac:dyDescent="0.25">
      <c r="A249" s="21"/>
      <c r="B249" s="22"/>
      <c r="D249">
        <f t="shared" si="30"/>
        <v>0</v>
      </c>
      <c r="F249">
        <f t="shared" si="25"/>
        <v>0</v>
      </c>
      <c r="G249">
        <f t="shared" si="26"/>
        <v>0</v>
      </c>
      <c r="H249">
        <f t="shared" si="27"/>
        <v>0</v>
      </c>
      <c r="I249">
        <f t="shared" si="28"/>
        <v>0</v>
      </c>
      <c r="J249">
        <f>SUM($I$8:$I249)</f>
        <v>0</v>
      </c>
      <c r="K249">
        <f t="shared" si="29"/>
        <v>0</v>
      </c>
    </row>
    <row r="250" spans="1:11" x14ac:dyDescent="0.25">
      <c r="A250" s="21"/>
      <c r="B250" s="22"/>
      <c r="D250">
        <f t="shared" si="30"/>
        <v>0</v>
      </c>
      <c r="F250">
        <f t="shared" si="25"/>
        <v>0</v>
      </c>
      <c r="G250">
        <f t="shared" si="26"/>
        <v>0</v>
      </c>
      <c r="H250">
        <f t="shared" si="27"/>
        <v>0</v>
      </c>
      <c r="I250">
        <f t="shared" si="28"/>
        <v>0</v>
      </c>
      <c r="J250">
        <f>SUM($I$8:$I250)</f>
        <v>0</v>
      </c>
      <c r="K250">
        <f t="shared" si="29"/>
        <v>0</v>
      </c>
    </row>
    <row r="251" spans="1:11" x14ac:dyDescent="0.25">
      <c r="A251" s="21"/>
      <c r="B251" s="22"/>
      <c r="D251">
        <f t="shared" si="30"/>
        <v>0</v>
      </c>
      <c r="F251">
        <f t="shared" si="25"/>
        <v>0</v>
      </c>
      <c r="G251">
        <f t="shared" si="26"/>
        <v>0</v>
      </c>
      <c r="H251">
        <f t="shared" si="27"/>
        <v>0</v>
      </c>
      <c r="I251">
        <f t="shared" si="28"/>
        <v>0</v>
      </c>
      <c r="J251">
        <f>SUM($I$8:$I251)</f>
        <v>0</v>
      </c>
      <c r="K251">
        <f t="shared" si="29"/>
        <v>0</v>
      </c>
    </row>
    <row r="252" spans="1:11" x14ac:dyDescent="0.25">
      <c r="A252" s="21"/>
      <c r="B252" s="22"/>
      <c r="D252">
        <f t="shared" si="30"/>
        <v>0</v>
      </c>
      <c r="F252">
        <f t="shared" si="25"/>
        <v>0</v>
      </c>
      <c r="G252">
        <f t="shared" si="26"/>
        <v>0</v>
      </c>
      <c r="H252">
        <f t="shared" si="27"/>
        <v>0</v>
      </c>
      <c r="I252">
        <f t="shared" si="28"/>
        <v>0</v>
      </c>
      <c r="J252">
        <f>SUM($I$8:$I252)</f>
        <v>0</v>
      </c>
      <c r="K252">
        <f t="shared" si="29"/>
        <v>0</v>
      </c>
    </row>
    <row r="253" spans="1:11" x14ac:dyDescent="0.25">
      <c r="A253" s="21"/>
      <c r="B253" s="22"/>
      <c r="D253">
        <f t="shared" si="30"/>
        <v>0</v>
      </c>
      <c r="F253">
        <f t="shared" si="25"/>
        <v>0</v>
      </c>
      <c r="G253">
        <f t="shared" si="26"/>
        <v>0</v>
      </c>
      <c r="H253">
        <f t="shared" si="27"/>
        <v>0</v>
      </c>
      <c r="I253">
        <f t="shared" si="28"/>
        <v>0</v>
      </c>
      <c r="J253">
        <f>SUM($I$8:$I253)</f>
        <v>0</v>
      </c>
      <c r="K253">
        <f t="shared" si="29"/>
        <v>0</v>
      </c>
    </row>
    <row r="254" spans="1:11" x14ac:dyDescent="0.25">
      <c r="A254" s="21"/>
      <c r="B254" s="22"/>
      <c r="D254">
        <f t="shared" si="30"/>
        <v>0</v>
      </c>
      <c r="F254">
        <f t="shared" si="25"/>
        <v>0</v>
      </c>
      <c r="G254">
        <f t="shared" si="26"/>
        <v>0</v>
      </c>
      <c r="H254">
        <f t="shared" si="27"/>
        <v>0</v>
      </c>
      <c r="I254">
        <f t="shared" si="28"/>
        <v>0</v>
      </c>
      <c r="J254">
        <f>SUM($I$8:$I254)</f>
        <v>0</v>
      </c>
      <c r="K254">
        <f t="shared" si="29"/>
        <v>0</v>
      </c>
    </row>
    <row r="255" spans="1:11" x14ac:dyDescent="0.25">
      <c r="A255" s="21"/>
      <c r="B255" s="22"/>
      <c r="D255">
        <f t="shared" si="30"/>
        <v>0</v>
      </c>
      <c r="F255">
        <f t="shared" si="25"/>
        <v>0</v>
      </c>
      <c r="G255">
        <f t="shared" si="26"/>
        <v>0</v>
      </c>
      <c r="H255">
        <f t="shared" si="27"/>
        <v>0</v>
      </c>
      <c r="I255">
        <f t="shared" si="28"/>
        <v>0</v>
      </c>
      <c r="J255">
        <f>SUM($I$8:$I255)</f>
        <v>0</v>
      </c>
      <c r="K255">
        <f t="shared" si="29"/>
        <v>0</v>
      </c>
    </row>
    <row r="256" spans="1:11" x14ac:dyDescent="0.25">
      <c r="A256" s="21"/>
      <c r="B256" s="22"/>
      <c r="D256">
        <f t="shared" si="30"/>
        <v>0</v>
      </c>
      <c r="F256">
        <f t="shared" si="25"/>
        <v>0</v>
      </c>
      <c r="G256">
        <f t="shared" si="26"/>
        <v>0</v>
      </c>
      <c r="H256">
        <f t="shared" si="27"/>
        <v>0</v>
      </c>
      <c r="I256">
        <f t="shared" si="28"/>
        <v>0</v>
      </c>
      <c r="J256">
        <f>SUM($I$8:$I256)</f>
        <v>0</v>
      </c>
      <c r="K256">
        <f t="shared" si="29"/>
        <v>0</v>
      </c>
    </row>
    <row r="257" spans="1:11" x14ac:dyDescent="0.25">
      <c r="A257" s="21"/>
      <c r="B257" s="22"/>
      <c r="D257">
        <f t="shared" si="30"/>
        <v>0</v>
      </c>
      <c r="F257">
        <f t="shared" si="25"/>
        <v>0</v>
      </c>
      <c r="G257">
        <f t="shared" si="26"/>
        <v>0</v>
      </c>
      <c r="H257">
        <f t="shared" si="27"/>
        <v>0</v>
      </c>
      <c r="I257">
        <f t="shared" si="28"/>
        <v>0</v>
      </c>
      <c r="J257">
        <f>SUM($I$8:$I257)</f>
        <v>0</v>
      </c>
      <c r="K257">
        <f t="shared" si="29"/>
        <v>0</v>
      </c>
    </row>
    <row r="258" spans="1:11" x14ac:dyDescent="0.25">
      <c r="A258" s="21"/>
      <c r="B258" s="22"/>
      <c r="D258">
        <f t="shared" si="30"/>
        <v>0</v>
      </c>
      <c r="F258">
        <f t="shared" si="25"/>
        <v>0</v>
      </c>
      <c r="G258">
        <f t="shared" si="26"/>
        <v>0</v>
      </c>
      <c r="H258">
        <f t="shared" si="27"/>
        <v>0</v>
      </c>
      <c r="I258">
        <f t="shared" si="28"/>
        <v>0</v>
      </c>
      <c r="J258">
        <f>SUM($I$8:$I258)</f>
        <v>0</v>
      </c>
      <c r="K258">
        <f t="shared" si="29"/>
        <v>0</v>
      </c>
    </row>
    <row r="259" spans="1:11" x14ac:dyDescent="0.25">
      <c r="A259" s="21"/>
      <c r="B259" s="22"/>
      <c r="D259">
        <f t="shared" si="30"/>
        <v>0</v>
      </c>
      <c r="F259">
        <f t="shared" si="25"/>
        <v>0</v>
      </c>
      <c r="G259">
        <f t="shared" si="26"/>
        <v>0</v>
      </c>
      <c r="H259">
        <f t="shared" si="27"/>
        <v>0</v>
      </c>
      <c r="I259">
        <f t="shared" si="28"/>
        <v>0</v>
      </c>
      <c r="J259">
        <f>SUM($I$8:$I259)</f>
        <v>0</v>
      </c>
      <c r="K259">
        <f t="shared" si="29"/>
        <v>0</v>
      </c>
    </row>
    <row r="260" spans="1:11" x14ac:dyDescent="0.25">
      <c r="A260" s="21"/>
      <c r="B260" s="22"/>
      <c r="D260">
        <f t="shared" si="30"/>
        <v>0</v>
      </c>
      <c r="F260">
        <f t="shared" si="25"/>
        <v>0</v>
      </c>
      <c r="G260">
        <f t="shared" si="26"/>
        <v>0</v>
      </c>
      <c r="H260">
        <f t="shared" si="27"/>
        <v>0</v>
      </c>
      <c r="I260">
        <f t="shared" si="28"/>
        <v>0</v>
      </c>
      <c r="J260">
        <f>SUM($I$8:$I260)</f>
        <v>0</v>
      </c>
      <c r="K260">
        <f t="shared" si="29"/>
        <v>0</v>
      </c>
    </row>
    <row r="261" spans="1:11" x14ac:dyDescent="0.25">
      <c r="A261" s="21"/>
      <c r="B261" s="22"/>
      <c r="D261">
        <f t="shared" si="30"/>
        <v>0</v>
      </c>
      <c r="F261">
        <f t="shared" si="25"/>
        <v>0</v>
      </c>
      <c r="G261">
        <f t="shared" si="26"/>
        <v>0</v>
      </c>
      <c r="H261">
        <f t="shared" si="27"/>
        <v>0</v>
      </c>
      <c r="I261">
        <f t="shared" si="28"/>
        <v>0</v>
      </c>
      <c r="J261">
        <f>SUM($I$8:$I261)</f>
        <v>0</v>
      </c>
      <c r="K261">
        <f t="shared" si="29"/>
        <v>0</v>
      </c>
    </row>
    <row r="262" spans="1:11" x14ac:dyDescent="0.25">
      <c r="A262" s="21"/>
      <c r="B262" s="22"/>
      <c r="D262">
        <f t="shared" si="30"/>
        <v>0</v>
      </c>
      <c r="F262">
        <f t="shared" si="25"/>
        <v>0</v>
      </c>
      <c r="G262">
        <f t="shared" si="26"/>
        <v>0</v>
      </c>
      <c r="H262">
        <f t="shared" si="27"/>
        <v>0</v>
      </c>
      <c r="I262">
        <f t="shared" si="28"/>
        <v>0</v>
      </c>
      <c r="J262">
        <f>SUM($I$8:$I262)</f>
        <v>0</v>
      </c>
      <c r="K262">
        <f t="shared" si="29"/>
        <v>0</v>
      </c>
    </row>
    <row r="263" spans="1:11" x14ac:dyDescent="0.25">
      <c r="A263" s="21"/>
      <c r="B263" s="22"/>
      <c r="D263">
        <f t="shared" si="30"/>
        <v>0</v>
      </c>
      <c r="F263">
        <f t="shared" si="25"/>
        <v>0</v>
      </c>
      <c r="G263">
        <f t="shared" si="26"/>
        <v>0</v>
      </c>
      <c r="H263">
        <f t="shared" si="27"/>
        <v>0</v>
      </c>
      <c r="I263">
        <f t="shared" si="28"/>
        <v>0</v>
      </c>
      <c r="J263">
        <f>SUM($I$8:$I263)</f>
        <v>0</v>
      </c>
      <c r="K263">
        <f t="shared" si="29"/>
        <v>0</v>
      </c>
    </row>
  </sheetData>
  <sheetProtection selectLockedCells="1" selectUnlockedCells="1"/>
  <conditionalFormatting sqref="F8:I263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{4550F408-4769-4370-BFDD-E917C84DDDA0}</x14:id>
        </ext>
      </extLst>
    </cfRule>
  </conditionalFormatting>
  <conditionalFormatting sqref="I9:I263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{54E535BB-CB7D-46DD-8BA0-CA6ED4FC7A42}</x14:id>
        </ext>
      </extLst>
    </cfRule>
  </conditionalFormatting>
  <conditionalFormatting sqref="K9:K263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{F5091FAC-86F3-4B09-AA06-55F38899810C}</x14:id>
        </ext>
      </extLst>
    </cfRule>
  </conditionalFormatting>
  <conditionalFormatting sqref="K35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{AFF07E73-ED60-472A-9DF8-9FBB7991CC18}</x14:id>
        </ext>
      </extLst>
    </cfRule>
  </conditionalFormatting>
  <conditionalFormatting sqref="K9:K52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{35148E0F-4FC6-40CB-8C80-A41275AF6605}</x14:id>
        </ext>
      </extLst>
    </cfRule>
  </conditionalFormatting>
  <conditionalFormatting sqref="K18">
    <cfRule type="cellIs" dxfId="3" priority="4" operator="equal">
      <formula>1</formula>
    </cfRule>
  </conditionalFormatting>
  <conditionalFormatting sqref="K1:K1048576">
    <cfRule type="cellIs" dxfId="2" priority="1" operator="greaterThan">
      <formula>0</formula>
    </cfRule>
    <cfRule type="cellIs" dxfId="1" priority="3" operator="equal">
      <formula>1</formula>
    </cfRule>
  </conditionalFormatting>
  <conditionalFormatting sqref="K39">
    <cfRule type="cellIs" dxfId="0" priority="2" operator="equal">
      <formula>1</formula>
    </cfRule>
  </conditionalFormatting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50F408-4769-4370-BFDD-E917C84DDD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F8:I263</xm:sqref>
        </x14:conditionalFormatting>
        <x14:conditionalFormatting xmlns:xm="http://schemas.microsoft.com/office/excel/2006/main">
          <x14:cfRule type="dataBar" id="{54E535BB-CB7D-46DD-8BA0-CA6ED4FC7A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I9:I263</xm:sqref>
        </x14:conditionalFormatting>
        <x14:conditionalFormatting xmlns:xm="http://schemas.microsoft.com/office/excel/2006/main">
          <x14:cfRule type="dataBar" id="{F5091FAC-86F3-4B09-AA06-55F3889981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K9:K263</xm:sqref>
        </x14:conditionalFormatting>
        <x14:conditionalFormatting xmlns:xm="http://schemas.microsoft.com/office/excel/2006/main">
          <x14:cfRule type="dataBar" id="{AFF07E73-ED60-472A-9DF8-9FBB7991C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K35</xm:sqref>
        </x14:conditionalFormatting>
        <x14:conditionalFormatting xmlns:xm="http://schemas.microsoft.com/office/excel/2006/main">
          <x14:cfRule type="dataBar" id="{35148E0F-4FC6-40CB-8C80-A41275AF6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K9:K52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sheetData>
    <row r="1" spans="1:13" ht="15.75" x14ac:dyDescent="0.25">
      <c r="A1" s="26" t="s">
        <v>90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IF(A6=0,"",INDIRECT("Sheet1!A"&amp;Sheet1!AE$16+A6))</f>
        <v/>
      </c>
      <c r="C6" s="31" t="e">
        <f ca="1">LN(INDIRECT("Sheet1!b"&amp;Sheet1!AE$16+A6))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IF(A7=0,"",INDIRECT("Sheet1!A"&amp;Sheet1!AE$16+A7))</f>
        <v/>
      </c>
      <c r="C7" s="31" t="e">
        <f ca="1">LN(INDIRECT("Sheet1!b"&amp;Sheet1!AE$16+A7))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EXP(B43-B41*(B42/(2*B41))^2)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IF(A8=0,"",INDIRECT("Sheet1!A"&amp;Sheet1!AE$16+A8))</f>
        <v/>
      </c>
      <c r="C8" s="31" t="e">
        <f ca="1">LN(INDIRECT("Sheet1!b"&amp;Sheet1!AE$16+A8))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-B42/(2*B41)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IF(A9=0,"",INDIRECT("Sheet1!A"&amp;Sheet1!AE$16+A9))</f>
        <v/>
      </c>
      <c r="C9" s="31" t="e">
        <f ca="1">LN(INDIRECT("Sheet1!b"&amp;Sheet1!AE$16+A9))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2.35703/(SQRT(2)*SQRT(-B41))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IF(A10=0,"",INDIRECT("Sheet1!A"&amp;Sheet1!AE$16+A10))</f>
        <v>#REF!</v>
      </c>
      <c r="C10" s="31" t="e">
        <f ca="1">LN(INDIRECT("Sheet1!b"&amp;Sheet1!AE$16+A10))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IF(A11=0,"",INDIRECT("Sheet1!A"&amp;Sheet1!AE$16+A11))</f>
        <v>#REF!</v>
      </c>
      <c r="C11" s="31" t="e">
        <f ca="1">LN(INDIRECT("Sheet1!b"&amp;Sheet1!AE$16+A11))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IF(A12=0,"",INDIRECT("Sheet1!A"&amp;Sheet1!AE$16+A12))</f>
        <v>#REF!</v>
      </c>
      <c r="C12" s="31" t="e">
        <f ca="1">LN(INDIRECT("Sheet1!b"&amp;Sheet1!AE$16+A12))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IF(A13=0,"",INDIRECT("Sheet1!A"&amp;Sheet1!AE$16+A13))</f>
        <v>#REF!</v>
      </c>
      <c r="C13" s="31" t="e">
        <f ca="1">LN(INDIRECT("Sheet1!b"&amp;Sheet1!AE$16+A13))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INDIRECT("Sheet1!A"&amp;Sheet1!AE$16+A14)</f>
        <v>#REF!</v>
      </c>
      <c r="C14" s="31" t="e">
        <f ca="1">LN(INDIRECT("Sheet1!b"&amp;Sheet1!AE$16+A14))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IF(A15=0,"",INDIRECT("Sheet1!A"&amp;Sheet1!AE$16+A15))</f>
        <v>0</v>
      </c>
      <c r="C15" s="31" t="e">
        <f ca="1">LN(INDIRECT("Sheet1!b"&amp;Sheet1!AE$16+A15))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IF(A16=0,"",INDIRECT("Sheet1!A"&amp;Sheet1!AE$16+A16))</f>
        <v>0</v>
      </c>
      <c r="C16" s="31" t="e">
        <f ca="1">LN(INDIRECT("Sheet1!b"&amp;Sheet1!AE$16+A16))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1" x14ac:dyDescent="0.25">
      <c r="A17">
        <f>IF(Sheet1!U5=0,0,Sheet1!U4)</f>
        <v>3</v>
      </c>
      <c r="B17" s="31" t="str">
        <f ca="1">IF(A17=0,"",INDIRECT("Sheet1!A"&amp;Sheet1!AE$16+A17))</f>
        <v>Amplitude threshold</v>
      </c>
      <c r="C17" s="31">
        <f ca="1">LN(INDIRECT("Sheet1!b"&amp;Sheet1!AE$16+A17))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1" x14ac:dyDescent="0.25">
      <c r="A18">
        <f>IF(Sheet1!V5=0,0,Sheet1!V4)</f>
        <v>4</v>
      </c>
      <c r="B18" s="31" t="str">
        <f ca="1">IF(A18=0,"",INDIRECT("Sheet1!A"&amp;Sheet1!AE$16+A18))</f>
        <v>Set the Amplitude threshold and the Slope threshold above so the peaks are detected.</v>
      </c>
      <c r="C18" s="31" t="e">
        <f ca="1">LN(INDIRECT("Sheet1!b"&amp;Sheet1!AE$16+A18))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1" x14ac:dyDescent="0.25">
      <c r="A19">
        <f>IF(Sheet1!W5=0,0,Sheet1!W4)</f>
        <v>0</v>
      </c>
      <c r="B19" s="31" t="str">
        <f ca="1">IF(A19=0,"",INDIRECT("Sheet1!A"&amp;Sheet1!AE$16+A19))</f>
        <v/>
      </c>
      <c r="C19" s="31" t="e">
        <f ca="1">LN(INDIRECT("Sheet1!b"&amp;Sheet1!AE$16+A19))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0</v>
      </c>
      <c r="B20" s="31" t="str">
        <f ca="1">IF(A20=0,"",INDIRECT("Sheet1!A"&amp;Sheet1!AE$16+A20))</f>
        <v/>
      </c>
      <c r="C20" s="31" t="e">
        <f ca="1">LN(INDIRECT("Sheet1!b"&amp;Sheet1!AE$16+A20))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1" t="str">
        <f ca="1">IF(A21=0,"",INDIRECT("Sheet1!A"&amp;Sheet1!AE$16+A21))</f>
        <v/>
      </c>
      <c r="C21" s="31" t="e">
        <f ca="1">LN(INDIRECT("Sheet1!b"&amp;Sheet1!AE$16+A21))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1" t="str">
        <f ca="1">IF(A22=0,"",INDIRECT("Sheet1!A"&amp;Sheet1!AE$16+A22))</f>
        <v/>
      </c>
      <c r="C22" s="31" t="e">
        <f ca="1">LN(INDIRECT("Sheet1!b"&amp;Sheet1!AE$16+A22))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11" x14ac:dyDescent="0.25">
      <c r="A37" t="s">
        <v>30</v>
      </c>
      <c r="B37" s="52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11" ht="26.25" x14ac:dyDescent="0.25">
      <c r="A38" s="45" t="s">
        <v>31</v>
      </c>
      <c r="B38" s="38">
        <f ca="1">COUNT(B7:B22)</f>
        <v>2</v>
      </c>
      <c r="C38" s="38"/>
      <c r="D38" s="38"/>
      <c r="E38" s="38"/>
      <c r="F38" s="38"/>
      <c r="K38" t="s">
        <v>2</v>
      </c>
    </row>
    <row r="39" spans="1:11" x14ac:dyDescent="0.25">
      <c r="F39" s="38"/>
    </row>
    <row r="40" spans="1:11" x14ac:dyDescent="0.25">
      <c r="A40" t="s">
        <v>32</v>
      </c>
      <c r="B40" s="39" t="e">
        <f ca="1">n*F37*H37+2*B37*F37*G37-F37^3-B37^2*H37-n*G37^2</f>
        <v>#REF!</v>
      </c>
      <c r="C40" s="38"/>
      <c r="D40" s="38"/>
      <c r="E40" s="38"/>
      <c r="F40" s="38"/>
    </row>
    <row r="41" spans="1:11" ht="15.75" x14ac:dyDescent="0.25">
      <c r="A41" s="40" t="s">
        <v>33</v>
      </c>
      <c r="B41" s="47" t="e">
        <f ca="1">(n*F37*I37+B37*G37*C37+B37*F37*E37-F37^2*C37-B37^2*I37-n*G37*E37)/B40</f>
        <v>#REF!</v>
      </c>
      <c r="C41" s="38" t="s">
        <v>34</v>
      </c>
      <c r="D41" s="38"/>
      <c r="E41" s="38"/>
      <c r="F41" s="38"/>
    </row>
    <row r="42" spans="1:11" ht="15.75" x14ac:dyDescent="0.25">
      <c r="A42" s="40" t="s">
        <v>35</v>
      </c>
      <c r="B42" s="47" t="e">
        <f ca="1">(n*H37*E37+B37*F37*I37+F37*G37*C37-F37^2*E37-B37*H37*C37-n*G37*I37)/B40</f>
        <v>#REF!</v>
      </c>
      <c r="C42" s="38" t="s">
        <v>36</v>
      </c>
      <c r="D42" s="38"/>
      <c r="E42" s="38"/>
      <c r="F42" s="38"/>
    </row>
    <row r="43" spans="1:11" ht="15.75" x14ac:dyDescent="0.25">
      <c r="A43" s="40" t="s">
        <v>78</v>
      </c>
      <c r="B43" s="48" t="e">
        <f ca="1">(F37*H37*C37+F37*G37*E37+B37*G37*I37-F37^2*I37-B37*H37*E37-G37^2*C37)/B40</f>
        <v>#REF!</v>
      </c>
      <c r="C43" s="38" t="s">
        <v>37</v>
      </c>
      <c r="D43" s="3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3" workbookViewId="0">
      <selection activeCell="K43" sqref="K43"/>
    </sheetView>
  </sheetViews>
  <sheetFormatPr defaultRowHeight="15" x14ac:dyDescent="0.25"/>
  <sheetData>
    <row r="1" spans="1:13" ht="15.75" x14ac:dyDescent="0.25">
      <c r="A1" s="26" t="s">
        <v>91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IF(A6=0,"",INDIRECT("Sheet1!A"&amp;Sheet1!AE$17+A6))</f>
        <v/>
      </c>
      <c r="C6" s="31" t="e">
        <f ca="1">LN(INDIRECT("Sheet1!b"&amp;Sheet1!AE$17+A6))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IF(A7=0,"",INDIRECT("Sheet1!A"&amp;Sheet1!AE$17+A7))</f>
        <v/>
      </c>
      <c r="C7" s="31" t="e">
        <f ca="1">LN(INDIRECT("Sheet1!b"&amp;Sheet1!AE$17+A7))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EXP(B43-B41*(B42/(2*B41))^2)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IF(A8=0,"",INDIRECT("Sheet1!A"&amp;Sheet1!AE$17+A8))</f>
        <v/>
      </c>
      <c r="C8" s="31" t="e">
        <f ca="1">LN(INDIRECT("Sheet1!b"&amp;Sheet1!AE$17+A8))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-B42/(2*B41)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IF(A9=0,"",INDIRECT("Sheet1!A"&amp;Sheet1!AE$17+A9))</f>
        <v/>
      </c>
      <c r="C9" s="31" t="e">
        <f ca="1">LN(INDIRECT("Sheet1!b"&amp;Sheet1!AE$17+A9))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2.35703/(SQRT(2)*SQRT(-B41))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IF(A10=0,"",INDIRECT("Sheet1!A"&amp;Sheet1!AE$17+A10))</f>
        <v>#REF!</v>
      </c>
      <c r="C10" s="31" t="e">
        <f ca="1">LN(INDIRECT("Sheet1!b"&amp;Sheet1!AE$17+A10))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IF(A11=0,"",INDIRECT("Sheet1!A"&amp;Sheet1!AE$17+A11))</f>
        <v>#REF!</v>
      </c>
      <c r="C11" s="31" t="e">
        <f ca="1">LN(INDIRECT("Sheet1!b"&amp;Sheet1!AE$17+A11))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IF(A12=0,"",INDIRECT("Sheet1!A"&amp;Sheet1!AE$17+A12))</f>
        <v>#REF!</v>
      </c>
      <c r="C12" s="31" t="e">
        <f ca="1">LN(INDIRECT("Sheet1!b"&amp;Sheet1!AE$17+A12))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IF(A13=0,"",INDIRECT("Sheet1!A"&amp;Sheet1!AE$17+A13))</f>
        <v>#REF!</v>
      </c>
      <c r="C13" s="31" t="e">
        <f ca="1">LN(INDIRECT("Sheet1!b"&amp;Sheet1!AE$17+A13))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INDIRECT("Sheet1!A"&amp;Sheet1!AE$17+A14)</f>
        <v>#REF!</v>
      </c>
      <c r="C14" s="31" t="e">
        <f ca="1">LN(INDIRECT("Sheet1!b"&amp;Sheet1!AE$17+A14))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IF(A15=0,"",INDIRECT("Sheet1!A"&amp;Sheet1!AE$17+A15))</f>
        <v>0</v>
      </c>
      <c r="C15" s="31" t="e">
        <f ca="1">LN(INDIRECT("Sheet1!b"&amp;Sheet1!AE$17+A15))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IF(A16=0,"",INDIRECT("Sheet1!A"&amp;Sheet1!AE$17+A16))</f>
        <v>0</v>
      </c>
      <c r="C16" s="31" t="e">
        <f ca="1">LN(INDIRECT("Sheet1!b"&amp;Sheet1!AE$17+A16))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1" x14ac:dyDescent="0.25">
      <c r="A17">
        <f>IF(Sheet1!U5=0,0,Sheet1!U4)</f>
        <v>3</v>
      </c>
      <c r="B17" s="31" t="str">
        <f ca="1">IF(A17=0,"",INDIRECT("Sheet1!A"&amp;Sheet1!AE$17+A17))</f>
        <v>Amplitude threshold</v>
      </c>
      <c r="C17" s="31">
        <f ca="1">LN(INDIRECT("Sheet1!b"&amp;Sheet1!AE$17+A17))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1" x14ac:dyDescent="0.25">
      <c r="A18">
        <f>IF(Sheet1!V5=0,0,Sheet1!V4)</f>
        <v>4</v>
      </c>
      <c r="B18" s="31" t="str">
        <f ca="1">IF(A18=0,"",INDIRECT("Sheet1!A"&amp;Sheet1!AE$17+A18))</f>
        <v>Set the Amplitude threshold and the Slope threshold above so the peaks are detected.</v>
      </c>
      <c r="C18" s="31" t="e">
        <f ca="1">LN(INDIRECT("Sheet1!b"&amp;Sheet1!AE$17+A18))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1" x14ac:dyDescent="0.25">
      <c r="A19">
        <f>IF(Sheet1!W5=0,0,Sheet1!W4)</f>
        <v>0</v>
      </c>
      <c r="B19" s="31" t="str">
        <f ca="1">IF(A19=0,"",INDIRECT("Sheet1!A"&amp;Sheet1!AE$17+A19))</f>
        <v/>
      </c>
      <c r="C19" s="31" t="e">
        <f ca="1">LN(INDIRECT("Sheet1!b"&amp;Sheet1!AE$17+A19))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0</v>
      </c>
      <c r="B20" s="31" t="str">
        <f ca="1">IF(A20=0,"",INDIRECT("Sheet1!A"&amp;Sheet1!AE$17+A20))</f>
        <v/>
      </c>
      <c r="C20" s="31" t="e">
        <f ca="1">LN(INDIRECT("Sheet1!b"&amp;Sheet1!AE$17+A20))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1" t="str">
        <f ca="1">IF(A21=0,"",INDIRECT("Sheet1!A"&amp;Sheet1!AE$17+A21))</f>
        <v/>
      </c>
      <c r="C21" s="31" t="e">
        <f ca="1">LN(INDIRECT("Sheet1!b"&amp;Sheet1!AE$17+A21))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1" t="str">
        <f ca="1">IF(A22=0,"",INDIRECT("Sheet1!A"&amp;Sheet1!AE$17+A22))</f>
        <v/>
      </c>
      <c r="C22" s="31" t="e">
        <f ca="1">LN(INDIRECT("Sheet1!b"&amp;Sheet1!AE$17+A22))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11" x14ac:dyDescent="0.25">
      <c r="A37" t="s">
        <v>30</v>
      </c>
      <c r="B37" s="52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11" ht="26.25" x14ac:dyDescent="0.25">
      <c r="A38" s="45" t="s">
        <v>31</v>
      </c>
      <c r="B38" s="38">
        <f ca="1">COUNT(B7:B22)</f>
        <v>2</v>
      </c>
      <c r="C38" s="38"/>
      <c r="D38" s="38"/>
      <c r="E38" s="38"/>
      <c r="F38" s="38"/>
      <c r="K38" t="s">
        <v>2</v>
      </c>
    </row>
    <row r="39" spans="1:11" x14ac:dyDescent="0.25">
      <c r="F39" s="38"/>
    </row>
    <row r="40" spans="1:11" x14ac:dyDescent="0.25">
      <c r="A40" t="s">
        <v>32</v>
      </c>
      <c r="B40" s="39" t="e">
        <f ca="1">n*F37*H37+2*B37*F37*G37-F37^3-B37^2*H37-n*G37^2</f>
        <v>#REF!</v>
      </c>
      <c r="C40" s="38"/>
      <c r="D40" s="38"/>
      <c r="E40" s="38"/>
      <c r="F40" s="38"/>
    </row>
    <row r="41" spans="1:11" ht="15.75" x14ac:dyDescent="0.25">
      <c r="A41" s="40" t="s">
        <v>33</v>
      </c>
      <c r="B41" s="47" t="e">
        <f ca="1">(n*F37*I37+B37*G37*C37+B37*F37*E37-F37^2*C37-B37^2*I37-n*G37*E37)/B40</f>
        <v>#REF!</v>
      </c>
      <c r="C41" s="38" t="s">
        <v>34</v>
      </c>
      <c r="D41" s="38"/>
      <c r="E41" s="38"/>
      <c r="F41" s="38"/>
    </row>
    <row r="42" spans="1:11" ht="15.75" x14ac:dyDescent="0.25">
      <c r="A42" s="40" t="s">
        <v>35</v>
      </c>
      <c r="B42" s="47" t="e">
        <f ca="1">(n*H37*E37+B37*F37*I37+F37*G37*C37-F37^2*E37-B37*H37*C37-n*G37*I37)/B40</f>
        <v>#REF!</v>
      </c>
      <c r="C42" s="38" t="s">
        <v>36</v>
      </c>
      <c r="D42" s="38"/>
      <c r="E42" s="38"/>
      <c r="F42" s="38"/>
    </row>
    <row r="43" spans="1:11" ht="15.75" x14ac:dyDescent="0.25">
      <c r="A43" s="40" t="s">
        <v>78</v>
      </c>
      <c r="B43" s="48" t="e">
        <f ca="1">(F37*H37*C37+F37*G37*E37+B37*G37*I37-F37^2*I37-B37*H37*E37-G37^2*C37)/B40</f>
        <v>#REF!</v>
      </c>
      <c r="C43" s="38" t="s">
        <v>37</v>
      </c>
      <c r="D43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zoomScaleNormal="100" workbookViewId="0">
      <selection activeCell="B23" sqref="B23:B35"/>
    </sheetView>
  </sheetViews>
  <sheetFormatPr defaultRowHeight="15" x14ac:dyDescent="0.25"/>
  <cols>
    <col min="1" max="1" width="7.85546875" customWidth="1"/>
    <col min="2" max="2" width="9.42578125" customWidth="1"/>
    <col min="5" max="6" width="9.28515625" bestFit="1" customWidth="1"/>
    <col min="7" max="7" width="9.42578125" bestFit="1" customWidth="1"/>
    <col min="8" max="8" width="10.42578125" bestFit="1" customWidth="1"/>
    <col min="9" max="9" width="9.28515625" bestFit="1" customWidth="1"/>
    <col min="12" max="12" width="10.140625" customWidth="1"/>
    <col min="13" max="13" width="10.85546875" customWidth="1"/>
  </cols>
  <sheetData>
    <row r="1" spans="1:13" ht="15.75" x14ac:dyDescent="0.25">
      <c r="A1" s="26" t="s">
        <v>76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IF(A6=0,"",INDIRECT("Sheet1!A"&amp;Sheet1!AE$8+A6))</f>
        <v/>
      </c>
      <c r="C6" s="31" t="e">
        <f ca="1">LN(INDIRECT("Sheet1!b"&amp;Sheet1!AE$8+A6))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IF(A7=0,"",INDIRECT("Sheet1!A"&amp;Sheet1!AE$8+A7))</f>
        <v/>
      </c>
      <c r="C7" s="31" t="e">
        <f ca="1">LN(INDIRECT("Sheet1!b"&amp;Sheet1!AE$8+A7))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EXP(CoeffC-a*(b/(2*a))^2)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IF(A8=0,"",INDIRECT("Sheet1!A"&amp;Sheet1!AE$8+A8))</f>
        <v/>
      </c>
      <c r="C8" s="31" t="e">
        <f ca="1">LN(INDIRECT("Sheet1!b"&amp;Sheet1!AE$8+A8))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-b/(2*a)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IF(A9=0,"",INDIRECT("Sheet1!A"&amp;Sheet1!AE$8+A9))</f>
        <v/>
      </c>
      <c r="C9" s="31" t="e">
        <f ca="1">LN(INDIRECT("Sheet1!b"&amp;Sheet1!AE$8+A9))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2.35703/(SQRT(2)*SQRT(-a))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IF(A10=0,"",INDIRECT("Sheet1!A"&amp;Sheet1!AE$8+A10))</f>
        <v>#REF!</v>
      </c>
      <c r="C10" s="31" t="e">
        <f ca="1">LN(INDIRECT("Sheet1!b"&amp;Sheet1!AE$8+A10))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IF(A11=0,"",INDIRECT("Sheet1!A"&amp;Sheet1!AE$8+A11))</f>
        <v>#REF!</v>
      </c>
      <c r="C11" s="31" t="e">
        <f ca="1">LN(INDIRECT("Sheet1!b"&amp;Sheet1!AE$8+A11))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IF(A12=0,"",INDIRECT("Sheet1!A"&amp;Sheet1!AE$8+A12))</f>
        <v>#REF!</v>
      </c>
      <c r="C12" s="31" t="e">
        <f ca="1">LN(INDIRECT("Sheet1!b"&amp;Sheet1!AE$8+A12))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IF(A13=0,"",INDIRECT("Sheet1!A"&amp;Sheet1!AE$8+A13))</f>
        <v>#REF!</v>
      </c>
      <c r="C13" s="31" t="e">
        <f ca="1">LN(INDIRECT("Sheet1!b"&amp;Sheet1!AE$8+A13))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INDIRECT("Sheet1!A"&amp;Sheet1!AE$8+A14)</f>
        <v>#REF!</v>
      </c>
      <c r="C14" s="31" t="e">
        <f ca="1">LN(INDIRECT("Sheet1!b"&amp;Sheet1!AE$8+A14))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IF(A15=0,"",INDIRECT("Sheet1!A"&amp;Sheet1!AE$8+A15))</f>
        <v>0</v>
      </c>
      <c r="C15" s="31" t="e">
        <f ca="1">LN(INDIRECT("Sheet1!b"&amp;Sheet1!AE$8+A15))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IF(A16=0,"",INDIRECT("Sheet1!A"&amp;Sheet1!AE$8+A16))</f>
        <v>0</v>
      </c>
      <c r="C16" s="31" t="e">
        <f ca="1">LN(INDIRECT("Sheet1!b"&amp;Sheet1!AE$8+A16))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4" x14ac:dyDescent="0.25">
      <c r="A17">
        <f>IF(Sheet1!U5=0,0,Sheet1!U4)</f>
        <v>3</v>
      </c>
      <c r="B17" s="31" t="str">
        <f ca="1">IF(A17=0,"",INDIRECT("Sheet1!A"&amp;Sheet1!AE$8+A17))</f>
        <v>Amplitude threshold</v>
      </c>
      <c r="C17" s="31">
        <f ca="1">LN(INDIRECT("Sheet1!b"&amp;Sheet1!AE$8+A17))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4" x14ac:dyDescent="0.25">
      <c r="A18">
        <f>IF(Sheet1!V5=0,0,Sheet1!V4)</f>
        <v>4</v>
      </c>
      <c r="B18" s="31" t="str">
        <f ca="1">IF(A18=0,"",INDIRECT("Sheet1!A"&amp;Sheet1!AE$8+A18))</f>
        <v>Set the Amplitude threshold and the Slope threshold above so the peaks are detected.</v>
      </c>
      <c r="C18" s="31" t="e">
        <f ca="1">LN(INDIRECT("Sheet1!b"&amp;Sheet1!AE$8+A18))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4" x14ac:dyDescent="0.25">
      <c r="A19">
        <f>IF(Sheet1!W5=0,0,Sheet1!W4)</f>
        <v>0</v>
      </c>
      <c r="B19" s="31" t="str">
        <f ca="1">IF(A19=0,"",INDIRECT("Sheet1!A"&amp;Sheet1!AE$8+A19))</f>
        <v/>
      </c>
      <c r="C19" s="31" t="e">
        <f ca="1">LN(INDIRECT("Sheet1!b"&amp;Sheet1!AE$8+A19))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4" x14ac:dyDescent="0.25">
      <c r="A20">
        <f>IF(Sheet1!X5=0,0,Sheet1!X4)</f>
        <v>0</v>
      </c>
      <c r="B20" s="31" t="str">
        <f ca="1">IF(A20=0,"",INDIRECT("Sheet1!A"&amp;Sheet1!AE$8+A20))</f>
        <v/>
      </c>
      <c r="C20" s="31" t="e">
        <f ca="1">LN(INDIRECT("Sheet1!b"&amp;Sheet1!AE$8+A20))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4" x14ac:dyDescent="0.25">
      <c r="A21">
        <f>IF(Sheet1!Y5=0,0,Sheet1!Y4)</f>
        <v>0</v>
      </c>
      <c r="B21" s="31" t="str">
        <f ca="1">IF(A21=0,"",INDIRECT("Sheet1!A"&amp;Sheet1!AE$8+A21))</f>
        <v/>
      </c>
      <c r="C21" s="31" t="e">
        <f ca="1">LN(INDIRECT("Sheet1!b"&amp;Sheet1!AE$8+A21))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4" x14ac:dyDescent="0.25">
      <c r="A22">
        <f>IF(Sheet1!Z5=0,0,Sheet1!Z4)</f>
        <v>0</v>
      </c>
      <c r="B22" s="31" t="str">
        <f ca="1">IF(A22=0,"",INDIRECT("Sheet1!A"&amp;Sheet1!AE$8+A22))</f>
        <v/>
      </c>
      <c r="C22" s="31" t="e">
        <f ca="1">LN(INDIRECT("Sheet1!b"&amp;Sheet1!AE$8+A22))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4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4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4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4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  <c r="N26" t="s">
        <v>2</v>
      </c>
    </row>
    <row r="27" spans="1:14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4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4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4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4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4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9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9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9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9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9" x14ac:dyDescent="0.25">
      <c r="A37" t="s">
        <v>92</v>
      </c>
      <c r="B37" s="38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9" ht="26.25" customHeight="1" x14ac:dyDescent="0.25">
      <c r="A38" s="62" t="s">
        <v>31</v>
      </c>
      <c r="B38" s="38">
        <f ca="1">COUNT(B7:B22)</f>
        <v>2</v>
      </c>
      <c r="C38" s="38"/>
      <c r="D38" s="38"/>
      <c r="E38" s="38"/>
      <c r="F38" s="38"/>
    </row>
    <row r="39" spans="1:9" x14ac:dyDescent="0.25">
      <c r="F39" s="38"/>
    </row>
    <row r="40" spans="1:9" x14ac:dyDescent="0.25">
      <c r="A40" t="s">
        <v>32</v>
      </c>
      <c r="B40" s="39" t="e">
        <f ca="1">n*sumx2*sumx4+2*sumx*sumx2*sumx3-sumx2^3-sumx^2*sumx4-n*sumx3^2</f>
        <v>#REF!</v>
      </c>
      <c r="C40" s="38"/>
      <c r="D40" s="38"/>
      <c r="E40" s="38"/>
      <c r="F40" s="38"/>
    </row>
    <row r="41" spans="1:9" ht="15.75" x14ac:dyDescent="0.25">
      <c r="A41" s="40" t="s">
        <v>33</v>
      </c>
      <c r="B41" s="47" t="e">
        <f ca="1">(n*sumx2*sumx2y+sumx*sumx3*sumy+sumx*sumx2*sumxy-sumx2^2*sumy-sumx^2*sumx2y-n*sumx3*sumxy)/D</f>
        <v>#REF!</v>
      </c>
      <c r="C41" s="38" t="s">
        <v>34</v>
      </c>
      <c r="D41" s="38"/>
      <c r="E41" s="38"/>
      <c r="F41" s="38"/>
    </row>
    <row r="42" spans="1:9" ht="15.75" x14ac:dyDescent="0.25">
      <c r="A42" s="40" t="s">
        <v>35</v>
      </c>
      <c r="B42" s="47" t="e">
        <f ca="1">(n*sumx4*sumxy+sumx*sumx2*sumx2y+sumx2*sumx3*sumy-sumx2^2*sumxy-sumx*sumx4*sumy-n*sumx3*sumx2y)/D</f>
        <v>#REF!</v>
      </c>
      <c r="C42" s="38" t="s">
        <v>36</v>
      </c>
      <c r="D42" s="38"/>
      <c r="E42" s="38"/>
      <c r="F42" s="38"/>
    </row>
    <row r="43" spans="1:9" ht="15.75" x14ac:dyDescent="0.25">
      <c r="A43" s="40" t="s">
        <v>78</v>
      </c>
      <c r="B43" s="48" t="e">
        <f ca="1">(sumx2*sumx4*sumy+sumx2*sumx3*sumxy+sumx*sumx3*sumx2y-sumx2^2*sumx2y-sumx*sumx4*sumxy-sumx3^2*sumy)/D</f>
        <v>#REF!</v>
      </c>
      <c r="C43" s="38" t="s">
        <v>37</v>
      </c>
      <c r="D43" s="38"/>
    </row>
    <row r="49" spans="1:2" x14ac:dyDescent="0.25">
      <c r="B49" t="s">
        <v>2</v>
      </c>
    </row>
    <row r="50" spans="1:2" x14ac:dyDescent="0.25">
      <c r="A50" s="41" t="s">
        <v>38</v>
      </c>
    </row>
    <row r="51" spans="1:2" x14ac:dyDescent="0.25">
      <c r="A51" t="s">
        <v>39</v>
      </c>
      <c r="B51" t="s">
        <v>40</v>
      </c>
    </row>
    <row r="52" spans="1:2" x14ac:dyDescent="0.25">
      <c r="A52" t="s">
        <v>41</v>
      </c>
      <c r="B52" t="s">
        <v>42</v>
      </c>
    </row>
    <row r="53" spans="1:2" x14ac:dyDescent="0.25">
      <c r="A53" t="s">
        <v>43</v>
      </c>
      <c r="B53" t="s">
        <v>44</v>
      </c>
    </row>
    <row r="54" spans="1:2" x14ac:dyDescent="0.25">
      <c r="A54" t="s">
        <v>45</v>
      </c>
      <c r="B54" t="s">
        <v>46</v>
      </c>
    </row>
    <row r="55" spans="1:2" x14ac:dyDescent="0.25">
      <c r="A55" t="s">
        <v>47</v>
      </c>
      <c r="B55" t="s">
        <v>48</v>
      </c>
    </row>
    <row r="56" spans="1:2" x14ac:dyDescent="0.25">
      <c r="A56" t="s">
        <v>49</v>
      </c>
      <c r="B56" t="s">
        <v>50</v>
      </c>
    </row>
    <row r="57" spans="1:2" x14ac:dyDescent="0.25">
      <c r="A57" t="s">
        <v>51</v>
      </c>
      <c r="B57" t="s">
        <v>52</v>
      </c>
    </row>
    <row r="58" spans="1:2" x14ac:dyDescent="0.25">
      <c r="A58" t="s">
        <v>53</v>
      </c>
      <c r="B58" t="s">
        <v>54</v>
      </c>
    </row>
    <row r="59" spans="1:2" x14ac:dyDescent="0.25">
      <c r="A59" t="s">
        <v>55</v>
      </c>
      <c r="B59" t="s">
        <v>56</v>
      </c>
    </row>
    <row r="60" spans="1:2" x14ac:dyDescent="0.25">
      <c r="A60" t="s">
        <v>57</v>
      </c>
      <c r="B60" t="s">
        <v>58</v>
      </c>
    </row>
    <row r="61" spans="1:2" x14ac:dyDescent="0.25">
      <c r="A61" t="s">
        <v>59</v>
      </c>
      <c r="B61" t="s">
        <v>60</v>
      </c>
    </row>
    <row r="62" spans="1:2" x14ac:dyDescent="0.25">
      <c r="A62" t="s">
        <v>61</v>
      </c>
      <c r="B62" t="s">
        <v>62</v>
      </c>
    </row>
    <row r="63" spans="1:2" x14ac:dyDescent="0.25">
      <c r="A63" t="s">
        <v>63</v>
      </c>
    </row>
    <row r="64" spans="1:2" x14ac:dyDescent="0.25">
      <c r="A64" t="s">
        <v>64</v>
      </c>
      <c r="B64" t="s">
        <v>65</v>
      </c>
    </row>
    <row r="65" spans="1:2" x14ac:dyDescent="0.25">
      <c r="A65" t="s">
        <v>66</v>
      </c>
      <c r="B65" s="42" t="s">
        <v>67</v>
      </c>
    </row>
    <row r="66" spans="1:2" x14ac:dyDescent="0.25">
      <c r="A66" t="s">
        <v>68</v>
      </c>
      <c r="B66" s="4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cols>
    <col min="1" max="1" width="7.5703125" customWidth="1"/>
    <col min="2" max="2" width="9.42578125" customWidth="1"/>
    <col min="5" max="5" width="9.28515625" bestFit="1" customWidth="1"/>
    <col min="6" max="6" width="9.42578125" bestFit="1" customWidth="1"/>
    <col min="7" max="7" width="10.42578125" bestFit="1" customWidth="1"/>
    <col min="8" max="8" width="12.42578125" bestFit="1" customWidth="1"/>
    <col min="9" max="9" width="9.28515625" bestFit="1" customWidth="1"/>
    <col min="12" max="12" width="12" bestFit="1" customWidth="1"/>
  </cols>
  <sheetData>
    <row r="1" spans="1:13" ht="15.75" x14ac:dyDescent="0.25">
      <c r="A1" s="26" t="s">
        <v>83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IF(A6=0,"",INDIRECT("Sheet1!A"&amp;Sheet1!AE$9+A6))</f>
        <v/>
      </c>
      <c r="C6" s="31" t="e">
        <f ca="1">LN(INDIRECT("Sheet1!b"&amp;Sheet1!AE$9+A6))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IF(A7=0,"",INDIRECT("Sheet1!A"&amp;Sheet1!AE$9+A7))</f>
        <v/>
      </c>
      <c r="C7" s="31" t="e">
        <f ca="1">LN(INDIRECT("Sheet1!b"&amp;Sheet1!AE$9+A7))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EXP(B43-B41*(B42/(2*B41))^2)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IF(A8=0,"",INDIRECT("Sheet1!A"&amp;Sheet1!AE$9+A8))</f>
        <v/>
      </c>
      <c r="C8" s="31" t="e">
        <f ca="1">LN(INDIRECT("Sheet1!b"&amp;Sheet1!AE$9+A8))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-B42/(2*B41)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IF(A9=0,"",INDIRECT("Sheet1!A"&amp;Sheet1!AE$9+A9))</f>
        <v/>
      </c>
      <c r="C9" s="31" t="e">
        <f ca="1">LN(INDIRECT("Sheet1!b"&amp;Sheet1!AE$9+A9))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2.35703/(SQRT(2)*SQRT(-B41))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IF(A10=0,"",INDIRECT("Sheet1!A"&amp;Sheet1!AE$9+A10))</f>
        <v>#REF!</v>
      </c>
      <c r="C10" s="31" t="e">
        <f ca="1">LN(INDIRECT("Sheet1!b"&amp;Sheet1!AE$9+A10))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IF(A11=0,"",INDIRECT("Sheet1!A"&amp;Sheet1!AE$9+A11))</f>
        <v>#REF!</v>
      </c>
      <c r="C11" s="31" t="e">
        <f ca="1">LN(INDIRECT("Sheet1!b"&amp;Sheet1!AE$9+A11))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IF(A12=0,"",INDIRECT("Sheet1!A"&amp;Sheet1!AE$9+A12))</f>
        <v>#REF!</v>
      </c>
      <c r="C12" s="31" t="e">
        <f ca="1">LN(INDIRECT("Sheet1!b"&amp;Sheet1!AE$9+A12))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IF(A13=0,"",INDIRECT("Sheet1!A"&amp;Sheet1!AE$9+A13))</f>
        <v>#REF!</v>
      </c>
      <c r="C13" s="31" t="e">
        <f ca="1">LN(INDIRECT("Sheet1!b"&amp;Sheet1!AE$9+A13))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INDIRECT("Sheet1!A"&amp;Sheet1!AE$9+A14)</f>
        <v>#REF!</v>
      </c>
      <c r="C14" s="31" t="e">
        <f ca="1">LN(INDIRECT("Sheet1!b"&amp;Sheet1!AE$9+A14))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IF(A15=0,"",INDIRECT("Sheet1!A"&amp;Sheet1!AE$9+A15))</f>
        <v>0</v>
      </c>
      <c r="C15" s="31" t="e">
        <f ca="1">LN(INDIRECT("Sheet1!b"&amp;Sheet1!AE$9+A15))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IF(A16=0,"",INDIRECT("Sheet1!A"&amp;Sheet1!AE$9+A16))</f>
        <v>0</v>
      </c>
      <c r="C16" s="31" t="e">
        <f ca="1">LN(INDIRECT("Sheet1!b"&amp;Sheet1!AE$9+A16))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1" x14ac:dyDescent="0.25">
      <c r="A17">
        <f>IF(Sheet1!U5=0,0,Sheet1!U4)</f>
        <v>3</v>
      </c>
      <c r="B17" s="31" t="str">
        <f ca="1">IF(A17=0,"",INDIRECT("Sheet1!A"&amp;Sheet1!AE$9+A17))</f>
        <v>Amplitude threshold</v>
      </c>
      <c r="C17" s="31">
        <f ca="1">LN(INDIRECT("Sheet1!b"&amp;Sheet1!AE$9+A17))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1" x14ac:dyDescent="0.25">
      <c r="A18">
        <f>IF(Sheet1!V5=0,0,Sheet1!V4)</f>
        <v>4</v>
      </c>
      <c r="B18" s="31" t="str">
        <f ca="1">IF(A18=0,"",INDIRECT("Sheet1!A"&amp;Sheet1!AE$9+A18))</f>
        <v>Set the Amplitude threshold and the Slope threshold above so the peaks are detected.</v>
      </c>
      <c r="C18" s="31" t="e">
        <f ca="1">LN(INDIRECT("Sheet1!b"&amp;Sheet1!AE$9+A18))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1" x14ac:dyDescent="0.25">
      <c r="A19">
        <f>IF(Sheet1!W5=0,0,Sheet1!W4)</f>
        <v>0</v>
      </c>
      <c r="B19" s="31" t="str">
        <f ca="1">IF(A19=0,"",INDIRECT("Sheet1!A"&amp;Sheet1!AE$9+A19))</f>
        <v/>
      </c>
      <c r="C19" s="31" t="e">
        <f ca="1">LN(INDIRECT("Sheet1!b"&amp;Sheet1!AE$9+A19))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0</v>
      </c>
      <c r="B20" s="31" t="str">
        <f ca="1">IF(A20=0,"",INDIRECT("Sheet1!A"&amp;Sheet1!AE$9+A20))</f>
        <v/>
      </c>
      <c r="C20" s="31" t="e">
        <f ca="1">LN(INDIRECT("Sheet1!b"&amp;Sheet1!AE$9+A20))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1" t="str">
        <f ca="1">IF(A21=0,"",INDIRECT("Sheet1!A"&amp;Sheet1!AE$9+A21))</f>
        <v/>
      </c>
      <c r="C21" s="31" t="e">
        <f ca="1">LN(INDIRECT("Sheet1!b"&amp;Sheet1!AE$9+A21))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1" t="str">
        <f ca="1">IF(A22=0,"",INDIRECT("Sheet1!A"&amp;Sheet1!AE$8+A22))</f>
        <v/>
      </c>
      <c r="C22" s="31" t="e">
        <f ca="1">LN(INDIRECT("Sheet1!b"&amp;Sheet1!AE$8+A22))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11" x14ac:dyDescent="0.25">
      <c r="A37" t="s">
        <v>30</v>
      </c>
      <c r="B37" s="52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11" ht="51.75" x14ac:dyDescent="0.25">
      <c r="A38" s="45" t="s">
        <v>31</v>
      </c>
      <c r="B38" s="38">
        <f ca="1">COUNT(B7:B22)</f>
        <v>2</v>
      </c>
      <c r="C38" s="38"/>
      <c r="D38" s="38"/>
      <c r="E38" s="38"/>
      <c r="F38" s="38"/>
      <c r="K38" t="s">
        <v>2</v>
      </c>
    </row>
    <row r="39" spans="1:11" x14ac:dyDescent="0.25">
      <c r="F39" s="38"/>
    </row>
    <row r="40" spans="1:11" x14ac:dyDescent="0.25">
      <c r="A40" t="s">
        <v>32</v>
      </c>
      <c r="B40" s="39" t="e">
        <f ca="1">n*F37*H37+2*B37*F37*G37-F37^3-B37^2*H37-n*G37^2</f>
        <v>#REF!</v>
      </c>
      <c r="C40" s="38"/>
      <c r="D40" s="38"/>
      <c r="E40" s="38"/>
      <c r="F40" s="38"/>
    </row>
    <row r="41" spans="1:11" ht="15.75" x14ac:dyDescent="0.25">
      <c r="A41" s="40" t="s">
        <v>33</v>
      </c>
      <c r="B41" s="47" t="e">
        <f ca="1">(n*F37*I37+B37*G37*C37+B37*F37*E37-F37^2*C37-B37^2*I37-n*G37*E37)/B40</f>
        <v>#REF!</v>
      </c>
      <c r="C41" s="38" t="s">
        <v>34</v>
      </c>
      <c r="D41" s="38"/>
      <c r="E41" s="38"/>
      <c r="F41" s="38"/>
    </row>
    <row r="42" spans="1:11" ht="15.75" x14ac:dyDescent="0.25">
      <c r="A42" s="40" t="s">
        <v>35</v>
      </c>
      <c r="B42" s="47" t="e">
        <f ca="1">(n*H37*E37+B37*F37*I37+F37*G37*C37-F37^2*E37-B37*H37*C37-n*G37*I37)/B40</f>
        <v>#REF!</v>
      </c>
      <c r="C42" s="38" t="s">
        <v>36</v>
      </c>
      <c r="D42" s="38"/>
      <c r="E42" s="38"/>
      <c r="F42" s="38"/>
    </row>
    <row r="43" spans="1:11" ht="15.75" x14ac:dyDescent="0.25">
      <c r="A43" s="40" t="s">
        <v>78</v>
      </c>
      <c r="B43" s="48" t="e">
        <f ca="1">(F37*H37*C37+F37*G37*E37+B37*G37*I37-F37^2*I37-B37*H37*E37-G37^2*C37)/B40</f>
        <v>#REF!</v>
      </c>
      <c r="C43" s="38" t="s">
        <v>37</v>
      </c>
      <c r="D43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cols>
    <col min="1" max="1" width="7.85546875" customWidth="1"/>
    <col min="2" max="2" width="7.7109375" customWidth="1"/>
    <col min="3" max="3" width="12.42578125" bestFit="1" customWidth="1"/>
  </cols>
  <sheetData>
    <row r="1" spans="1:13" ht="15.75" x14ac:dyDescent="0.25">
      <c r="A1" s="26" t="s">
        <v>84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IF(A6=0,"",INDIRECT("Sheet1!A"&amp;Sheet1!AE$10+A6))</f>
        <v/>
      </c>
      <c r="C6" s="31" t="e">
        <f ca="1">LN(INDIRECT("Sheet1!b"&amp;Sheet1!AE$10+A6))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IF(A7=0,"",INDIRECT("Sheet1!A"&amp;Sheet1!AE$10+A7))</f>
        <v/>
      </c>
      <c r="C7" s="31" t="e">
        <f ca="1">LN(INDIRECT("Sheet1!b"&amp;Sheet1!AE$10+A7))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EXP(B43-B41*(B42/(2*B41))^2)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IF(A8=0,"",INDIRECT("Sheet1!A"&amp;Sheet1!AE$10+A8))</f>
        <v/>
      </c>
      <c r="C8" s="31" t="e">
        <f ca="1">LN(INDIRECT("Sheet1!b"&amp;Sheet1!AE$10+A8))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-B42/(2*B41)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IF(A9=0,"",INDIRECT("Sheet1!A"&amp;Sheet1!AE$10+A9))</f>
        <v/>
      </c>
      <c r="C9" s="31" t="e">
        <f ca="1">LN(INDIRECT("Sheet1!b"&amp;Sheet1!AE$10+A9))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2.35703/(SQRT(2)*SQRT(-B41))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IF(A10=0,"",INDIRECT("Sheet1!A"&amp;Sheet1!AE$10+A10))</f>
        <v>#REF!</v>
      </c>
      <c r="C10" s="31" t="e">
        <f ca="1">LN(INDIRECT("Sheet1!b"&amp;Sheet1!AE$10+A10))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IF(A11=0,"",INDIRECT("Sheet1!A"&amp;Sheet1!AE$10+A11))</f>
        <v>#REF!</v>
      </c>
      <c r="C11" s="31" t="e">
        <f ca="1">LN(INDIRECT("Sheet1!b"&amp;Sheet1!AE$10+A11))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IF(A12=0,"",INDIRECT("Sheet1!A"&amp;Sheet1!AE$10+A12))</f>
        <v>#REF!</v>
      </c>
      <c r="C12" s="31" t="e">
        <f ca="1">LN(INDIRECT("Sheet1!b"&amp;Sheet1!AE$10+A12))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IF(A13=0,"",INDIRECT("Sheet1!A"&amp;Sheet1!AE$10+A13))</f>
        <v>#REF!</v>
      </c>
      <c r="C13" s="31" t="e">
        <f ca="1">LN(INDIRECT("Sheet1!b"&amp;Sheet1!AE$10+A13))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INDIRECT("Sheet1!A"&amp;Sheet1!AE$10+A14)</f>
        <v>#REF!</v>
      </c>
      <c r="C14" s="31" t="e">
        <f ca="1">LN(INDIRECT("Sheet1!b"&amp;Sheet1!AE$10+A14))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IF(A15=0,"",INDIRECT("Sheet1!A"&amp;Sheet1!AE$10+A15))</f>
        <v>0</v>
      </c>
      <c r="C15" s="31" t="e">
        <f ca="1">LN(INDIRECT("Sheet1!b"&amp;Sheet1!AE$10+A15))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IF(A16=0,"",INDIRECT("Sheet1!A"&amp;Sheet1!AE$10+A16))</f>
        <v>0</v>
      </c>
      <c r="C16" s="31" t="e">
        <f ca="1">LN(INDIRECT("Sheet1!b"&amp;Sheet1!AE$10+A16))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1" x14ac:dyDescent="0.25">
      <c r="A17">
        <f>IF(Sheet1!U5=0,0,Sheet1!U4)</f>
        <v>3</v>
      </c>
      <c r="B17" s="31" t="str">
        <f ca="1">IF(A17=0,"",INDIRECT("Sheet1!A"&amp;Sheet1!AE$10+A17))</f>
        <v>Amplitude threshold</v>
      </c>
      <c r="C17" s="31">
        <f ca="1">LN(INDIRECT("Sheet1!b"&amp;Sheet1!AE$10+A17))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1" x14ac:dyDescent="0.25">
      <c r="A18">
        <f>IF(Sheet1!V5=0,0,Sheet1!V4)</f>
        <v>4</v>
      </c>
      <c r="B18" s="31" t="str">
        <f ca="1">IF(A18=0,"",INDIRECT("Sheet1!A"&amp;Sheet1!AE$10+A18))</f>
        <v>Set the Amplitude threshold and the Slope threshold above so the peaks are detected.</v>
      </c>
      <c r="C18" s="31" t="e">
        <f ca="1">LN(INDIRECT("Sheet1!b"&amp;Sheet1!AE$10+A18))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1" x14ac:dyDescent="0.25">
      <c r="A19">
        <f>IF(Sheet1!W5=0,0,Sheet1!W4)</f>
        <v>0</v>
      </c>
      <c r="B19" s="31" t="str">
        <f ca="1">IF(A19=0,"",INDIRECT("Sheet1!A"&amp;Sheet1!AE$10+A19))</f>
        <v/>
      </c>
      <c r="C19" s="31" t="e">
        <f ca="1">LN(INDIRECT("Sheet1!b"&amp;Sheet1!AE$10+A19))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0</v>
      </c>
      <c r="B20" s="31" t="str">
        <f ca="1">IF(A20=0,"",INDIRECT("Sheet1!A"&amp;Sheet1!AE$10+A20))</f>
        <v/>
      </c>
      <c r="C20" s="31" t="e">
        <f ca="1">LN(INDIRECT("Sheet1!b"&amp;Sheet1!AE$10+A20))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1" t="str">
        <f ca="1">IF(A21=0,"",INDIRECT("Sheet1!A"&amp;Sheet1!AE$10+A21))</f>
        <v/>
      </c>
      <c r="C21" s="31" t="e">
        <f ca="1">LN(INDIRECT("Sheet1!b"&amp;Sheet1!AE$10+A21))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1" t="str">
        <f ca="1">IF(A22=0,"",INDIRECT("Sheet1!A"&amp;Sheet1!AE$10+A22))</f>
        <v/>
      </c>
      <c r="C22" s="31" t="e">
        <f ca="1">LN(INDIRECT("Sheet1!b"&amp;Sheet1!AE$10+A22))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11" x14ac:dyDescent="0.25">
      <c r="A37" t="s">
        <v>30</v>
      </c>
      <c r="B37" s="52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11" ht="51.75" x14ac:dyDescent="0.25">
      <c r="A38" s="45" t="s">
        <v>31</v>
      </c>
      <c r="B38" s="38">
        <f ca="1">COUNT(B7:B22)</f>
        <v>2</v>
      </c>
      <c r="C38" s="38"/>
      <c r="D38" s="38"/>
      <c r="E38" s="38"/>
      <c r="F38" s="38"/>
      <c r="K38" t="s">
        <v>2</v>
      </c>
    </row>
    <row r="39" spans="1:11" x14ac:dyDescent="0.25">
      <c r="F39" s="38"/>
    </row>
    <row r="40" spans="1:11" x14ac:dyDescent="0.25">
      <c r="A40" t="s">
        <v>32</v>
      </c>
      <c r="B40" s="39" t="e">
        <f ca="1">n*F37*H37+2*B37*F37*G37-F37^3-B37^2*H37-n*G37^2</f>
        <v>#REF!</v>
      </c>
      <c r="C40" s="38"/>
      <c r="D40" s="38"/>
      <c r="E40" s="38"/>
      <c r="F40" s="38"/>
    </row>
    <row r="41" spans="1:11" ht="15.75" x14ac:dyDescent="0.25">
      <c r="A41" s="40" t="s">
        <v>33</v>
      </c>
      <c r="B41" s="47" t="e">
        <f ca="1">(n*F37*I37+B37*G37*C37+B37*F37*E37-F37^2*C37-B37^2*I37-n*G37*E37)/B40</f>
        <v>#REF!</v>
      </c>
      <c r="C41" s="38" t="s">
        <v>34</v>
      </c>
      <c r="D41" s="38"/>
      <c r="E41" s="38"/>
      <c r="F41" s="38"/>
    </row>
    <row r="42" spans="1:11" ht="15.75" x14ac:dyDescent="0.25">
      <c r="A42" s="40" t="s">
        <v>35</v>
      </c>
      <c r="B42" s="47" t="e">
        <f ca="1">(n*H37*E37+B37*F37*I37+F37*G37*C37-F37^2*E37-B37*H37*C37-n*G37*I37)/B40</f>
        <v>#REF!</v>
      </c>
      <c r="C42" s="38" t="s">
        <v>36</v>
      </c>
      <c r="D42" s="38"/>
      <c r="E42" s="38"/>
      <c r="F42" s="38"/>
    </row>
    <row r="43" spans="1:11" ht="15.75" x14ac:dyDescent="0.25">
      <c r="A43" s="40" t="s">
        <v>78</v>
      </c>
      <c r="B43" s="48" t="e">
        <f ca="1">(F37*H37*C37+F37*G37*E37+B37*G37*I37-F37^2*I37-B37*H37*E37-G37^2*C37)/B40</f>
        <v>#REF!</v>
      </c>
      <c r="C43" s="38" t="s">
        <v>37</v>
      </c>
      <c r="D43" s="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7" workbookViewId="0">
      <selection activeCell="B23" sqref="B23:B35"/>
    </sheetView>
  </sheetViews>
  <sheetFormatPr defaultRowHeight="15" x14ac:dyDescent="0.25"/>
  <cols>
    <col min="3" max="3" width="12.42578125" bestFit="1" customWidth="1"/>
    <col min="12" max="12" width="10.7109375" customWidth="1"/>
  </cols>
  <sheetData>
    <row r="1" spans="1:13" ht="15.75" x14ac:dyDescent="0.25">
      <c r="A1" s="26" t="s">
        <v>85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IF(A6=0,"",INDIRECT("Sheet1!A"&amp;Sheet1!AE$11+A6))</f>
        <v/>
      </c>
      <c r="C6" s="31" t="e">
        <f ca="1">LN(INDIRECT("Sheet1!b"&amp;Sheet1!AE$11+A6))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IF(A7=0,"",INDIRECT("Sheet1!A"&amp;Sheet1!AE$11+A7))</f>
        <v/>
      </c>
      <c r="C7" s="31" t="e">
        <f ca="1">LN(INDIRECT("Sheet1!b"&amp;Sheet1!AE$11+A7))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EXP(B43-B41*(B42/(2*B41))^2)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IF(A8=0,"",INDIRECT("Sheet1!A"&amp;Sheet1!AE$11+A8))</f>
        <v/>
      </c>
      <c r="C8" s="31" t="e">
        <f ca="1">LN(INDIRECT("Sheet1!b"&amp;Sheet1!AE$11+A8))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-B42/(2*B41)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IF(A9=0,"",INDIRECT("Sheet1!A"&amp;Sheet1!AE$11+A9))</f>
        <v/>
      </c>
      <c r="C9" s="31" t="e">
        <f ca="1">LN(INDIRECT("Sheet1!b"&amp;Sheet1!AE$11+A9))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2.35703/(SQRT(2)*SQRT(-B41))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IF(A10=0,"",INDIRECT("Sheet1!A"&amp;Sheet1!AE$11+A10))</f>
        <v>#REF!</v>
      </c>
      <c r="C10" s="31" t="e">
        <f ca="1">LN(INDIRECT("Sheet1!b"&amp;Sheet1!AE$11+A10))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IF(A11=0,"",INDIRECT("Sheet1!A"&amp;Sheet1!AE$11+A11))</f>
        <v>#REF!</v>
      </c>
      <c r="C11" s="31" t="e">
        <f ca="1">LN(INDIRECT("Sheet1!b"&amp;Sheet1!AE$11+A11))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IF(A12=0,"",INDIRECT("Sheet1!A"&amp;Sheet1!AE$11+A12))</f>
        <v>#REF!</v>
      </c>
      <c r="C12" s="31" t="e">
        <f ca="1">LN(INDIRECT("Sheet1!b"&amp;Sheet1!AE$11+A12))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IF(A13=0,"",INDIRECT("Sheet1!A"&amp;Sheet1!AE$11+A13))</f>
        <v>#REF!</v>
      </c>
      <c r="C13" s="31" t="e">
        <f ca="1">LN(INDIRECT("Sheet1!b"&amp;Sheet1!AE$11+A13))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INDIRECT("Sheet1!A"&amp;Sheet1!AE$11+A14)</f>
        <v>#REF!</v>
      </c>
      <c r="C14" s="31" t="e">
        <f ca="1">LN(INDIRECT("Sheet1!b"&amp;Sheet1!AE$11+A14))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IF(A15=0,"",INDIRECT("Sheet1!A"&amp;Sheet1!AE$11+A15))</f>
        <v>0</v>
      </c>
      <c r="C15" s="31" t="e">
        <f ca="1">LN(INDIRECT("Sheet1!b"&amp;Sheet1!AE$11+A15))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IF(A16=0,"",INDIRECT("Sheet1!A"&amp;Sheet1!AE$11+A16))</f>
        <v>0</v>
      </c>
      <c r="C16" s="31" t="e">
        <f ca="1">LN(INDIRECT("Sheet1!b"&amp;Sheet1!AE$11+A16))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1" x14ac:dyDescent="0.25">
      <c r="A17">
        <f>IF(Sheet1!U5=0,0,Sheet1!U4)</f>
        <v>3</v>
      </c>
      <c r="B17" s="31" t="str">
        <f ca="1">IF(A17=0,"",INDIRECT("Sheet1!A"&amp;Sheet1!AE$11+A17))</f>
        <v>Amplitude threshold</v>
      </c>
      <c r="C17" s="31">
        <f ca="1">LN(INDIRECT("Sheet1!b"&amp;Sheet1!AE$11+A17))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1" x14ac:dyDescent="0.25">
      <c r="A18">
        <f>IF(Sheet1!V5=0,0,Sheet1!V4)</f>
        <v>4</v>
      </c>
      <c r="B18" s="31" t="str">
        <f ca="1">IF(A18=0,"",INDIRECT("Sheet1!A"&amp;Sheet1!AE$11+A18))</f>
        <v>Set the Amplitude threshold and the Slope threshold above so the peaks are detected.</v>
      </c>
      <c r="C18" s="31" t="e">
        <f ca="1">LN(INDIRECT("Sheet1!b"&amp;Sheet1!AE$11+A18))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1" x14ac:dyDescent="0.25">
      <c r="A19">
        <f>IF(Sheet1!W5=0,0,Sheet1!W4)</f>
        <v>0</v>
      </c>
      <c r="B19" s="31" t="str">
        <f ca="1">IF(A19=0,"",INDIRECT("Sheet1!A"&amp;Sheet1!AE$11+A19))</f>
        <v/>
      </c>
      <c r="C19" s="31" t="e">
        <f ca="1">LN(INDIRECT("Sheet1!b"&amp;Sheet1!AE$11+A19))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0</v>
      </c>
      <c r="B20" s="31" t="str">
        <f ca="1">IF(A20=0,"",INDIRECT("Sheet1!A"&amp;Sheet1!AE$11+A20))</f>
        <v/>
      </c>
      <c r="C20" s="31" t="e">
        <f ca="1">LN(INDIRECT("Sheet1!b"&amp;Sheet1!AE$11+A20))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1" t="str">
        <f ca="1">IF(A21=0,"",INDIRECT("Sheet1!A"&amp;Sheet1!AE$11+A21))</f>
        <v/>
      </c>
      <c r="C21" s="31" t="e">
        <f ca="1">LN(INDIRECT("Sheet1!b"&amp;Sheet1!AE$11+A21))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1" t="str">
        <f ca="1">IF(A22=0,"",INDIRECT("Sheet1!A"&amp;Sheet1!AE$10+A22))</f>
        <v/>
      </c>
      <c r="C22" s="31" t="e">
        <f ca="1">LN(INDIRECT("Sheet1!b"&amp;Sheet1!AE$10+A22))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11" x14ac:dyDescent="0.25">
      <c r="A37" t="s">
        <v>30</v>
      </c>
      <c r="B37" s="52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11" ht="26.25" x14ac:dyDescent="0.25">
      <c r="A38" s="45" t="s">
        <v>31</v>
      </c>
      <c r="B38" s="38">
        <f ca="1">COUNT(B7:B22)</f>
        <v>2</v>
      </c>
      <c r="C38" s="38"/>
      <c r="D38" s="38"/>
      <c r="E38" s="38"/>
      <c r="F38" s="38"/>
      <c r="K38" t="s">
        <v>2</v>
      </c>
    </row>
    <row r="39" spans="1:11" x14ac:dyDescent="0.25">
      <c r="F39" s="38"/>
    </row>
    <row r="40" spans="1:11" x14ac:dyDescent="0.25">
      <c r="A40" t="s">
        <v>32</v>
      </c>
      <c r="B40" s="39" t="e">
        <f ca="1">n*F37*H37+2*B37*F37*G37-F37^3-B37^2*H37-n*G37^2</f>
        <v>#REF!</v>
      </c>
      <c r="C40" s="38"/>
      <c r="D40" s="38"/>
      <c r="E40" s="38"/>
      <c r="F40" s="38"/>
    </row>
    <row r="41" spans="1:11" ht="15.75" x14ac:dyDescent="0.25">
      <c r="A41" s="40" t="s">
        <v>33</v>
      </c>
      <c r="B41" s="47" t="e">
        <f ca="1">(n*F37*I37+B37*G37*C37+B37*F37*E37-F37^2*C37-B37^2*I37-n*G37*E37)/B40</f>
        <v>#REF!</v>
      </c>
      <c r="C41" s="38" t="s">
        <v>34</v>
      </c>
      <c r="D41" s="38"/>
      <c r="E41" s="38"/>
      <c r="F41" s="38"/>
    </row>
    <row r="42" spans="1:11" ht="15.75" x14ac:dyDescent="0.25">
      <c r="A42" s="40" t="s">
        <v>35</v>
      </c>
      <c r="B42" s="47" t="e">
        <f ca="1">(n*H37*E37+B37*F37*I37+F37*G37*C37-F37^2*E37-B37*H37*C37-n*G37*I37)/B40</f>
        <v>#REF!</v>
      </c>
      <c r="C42" s="38" t="s">
        <v>36</v>
      </c>
      <c r="D42" s="38"/>
      <c r="E42" s="38"/>
      <c r="F42" s="38"/>
    </row>
    <row r="43" spans="1:11" ht="15.75" x14ac:dyDescent="0.25">
      <c r="A43" s="40" t="s">
        <v>78</v>
      </c>
      <c r="B43" s="48" t="e">
        <f ca="1">(F37*H37*C37+F37*G37*E37+B37*G37*I37-F37^2*I37-B37*H37*E37-G37^2*C37)/B40</f>
        <v>#REF!</v>
      </c>
      <c r="C43" s="38" t="s">
        <v>37</v>
      </c>
      <c r="D43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sheetData>
    <row r="1" spans="1:13" ht="15.75" x14ac:dyDescent="0.25">
      <c r="A1" s="26" t="s">
        <v>86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IF(A6=0,"",INDIRECT("Sheet1!A"&amp;Sheet1!AE$12+A6))</f>
        <v/>
      </c>
      <c r="C6" s="31" t="e">
        <f ca="1">LN(INDIRECT("Sheet1!b"&amp;Sheet1!AE$12+A6))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IF(A7=0,"",INDIRECT("Sheet1!A"&amp;Sheet1!AE$12+A7))</f>
        <v/>
      </c>
      <c r="C7" s="31" t="e">
        <f ca="1">LN(INDIRECT("Sheet1!b"&amp;Sheet1!AE$12+A7))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EXP(B43-B41*(B42/(2*B41))^2)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IF(A8=0,"",INDIRECT("Sheet1!A"&amp;Sheet1!AE$12+A8))</f>
        <v/>
      </c>
      <c r="C8" s="31" t="e">
        <f ca="1">LN(INDIRECT("Sheet1!b"&amp;Sheet1!AE$12+A8))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-B42/(2*B41)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IF(A9=0,"",INDIRECT("Sheet1!A"&amp;Sheet1!AE$12+A9))</f>
        <v/>
      </c>
      <c r="C9" s="31" t="e">
        <f ca="1">LN(INDIRECT("Sheet1!b"&amp;Sheet1!AE$12+A9))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2.35703/(SQRT(2)*SQRT(-B41))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IF(A10=0,"",INDIRECT("Sheet1!A"&amp;Sheet1!AE$12+A10))</f>
        <v>#REF!</v>
      </c>
      <c r="C10" s="31" t="e">
        <f ca="1">LN(INDIRECT("Sheet1!b"&amp;Sheet1!AE$12+A10))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IF(A11=0,"",INDIRECT("Sheet1!A"&amp;Sheet1!AE$12+A11))</f>
        <v>#REF!</v>
      </c>
      <c r="C11" s="31" t="e">
        <f ca="1">LN(INDIRECT("Sheet1!b"&amp;Sheet1!AE$12+A11))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IF(A12=0,"",INDIRECT("Sheet1!A"&amp;Sheet1!AE$12+A12))</f>
        <v>#REF!</v>
      </c>
      <c r="C12" s="31" t="e">
        <f ca="1">LN(INDIRECT("Sheet1!b"&amp;Sheet1!AE$12+A12))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IF(A13=0,"",INDIRECT("Sheet1!A"&amp;Sheet1!AE$12+A13))</f>
        <v>#REF!</v>
      </c>
      <c r="C13" s="31" t="e">
        <f ca="1">LN(INDIRECT("Sheet1!b"&amp;Sheet1!AE$12+A13))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INDIRECT("Sheet1!A"&amp;Sheet1!AE$12+A14)</f>
        <v>#REF!</v>
      </c>
      <c r="C14" s="31" t="e">
        <f ca="1">LN(INDIRECT("Sheet1!b"&amp;Sheet1!AE$12+A14))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IF(A15=0,"",INDIRECT("Sheet1!A"&amp;Sheet1!AE$12+A15))</f>
        <v>0</v>
      </c>
      <c r="C15" s="31" t="e">
        <f ca="1">LN(INDIRECT("Sheet1!b"&amp;Sheet1!AE$12+A15))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IF(A16=0,"",INDIRECT("Sheet1!A"&amp;Sheet1!AE$12+A16))</f>
        <v>0</v>
      </c>
      <c r="C16" s="31" t="e">
        <f ca="1">LN(INDIRECT("Sheet1!b"&amp;Sheet1!AE$12+A16))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1" x14ac:dyDescent="0.25">
      <c r="A17">
        <f>IF(Sheet1!U5=0,0,Sheet1!U4)</f>
        <v>3</v>
      </c>
      <c r="B17" s="31" t="str">
        <f ca="1">IF(A17=0,"",INDIRECT("Sheet1!A"&amp;Sheet1!AE$12+A17))</f>
        <v>Amplitude threshold</v>
      </c>
      <c r="C17" s="31">
        <f ca="1">LN(INDIRECT("Sheet1!b"&amp;Sheet1!AE$12+A17))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1" x14ac:dyDescent="0.25">
      <c r="A18">
        <f>IF(Sheet1!V5=0,0,Sheet1!V4)</f>
        <v>4</v>
      </c>
      <c r="B18" s="31" t="str">
        <f ca="1">IF(A18=0,"",INDIRECT("Sheet1!A"&amp;Sheet1!AE$12+A18))</f>
        <v>Set the Amplitude threshold and the Slope threshold above so the peaks are detected.</v>
      </c>
      <c r="C18" s="31" t="e">
        <f ca="1">LN(INDIRECT("Sheet1!b"&amp;Sheet1!AE$12+A18))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1" x14ac:dyDescent="0.25">
      <c r="A19">
        <f>IF(Sheet1!W5=0,0,Sheet1!W4)</f>
        <v>0</v>
      </c>
      <c r="B19" s="31" t="str">
        <f ca="1">IF(A19=0,"",INDIRECT("Sheet1!A"&amp;Sheet1!AE$12+A19))</f>
        <v/>
      </c>
      <c r="C19" s="31" t="e">
        <f ca="1">LN(INDIRECT("Sheet1!b"&amp;Sheet1!AE$12+A19))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0</v>
      </c>
      <c r="B20" s="31" t="str">
        <f ca="1">IF(A20=0,"",INDIRECT("Sheet1!A"&amp;Sheet1!AE$12+A20))</f>
        <v/>
      </c>
      <c r="C20" s="31" t="e">
        <f ca="1">LN(INDIRECT("Sheet1!b"&amp;Sheet1!AE$12+A20))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1" t="str">
        <f ca="1">IF(A21=0,"",INDIRECT("Sheet1!A"&amp;Sheet1!AE$12+A21))</f>
        <v/>
      </c>
      <c r="C21" s="31" t="e">
        <f ca="1">LN(INDIRECT("Sheet1!b"&amp;Sheet1!AE$12+A21))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1" t="str">
        <f ca="1">IF(A22=0,"",INDIRECT("Sheet1!A"&amp;Sheet1!AE$12+A22))</f>
        <v/>
      </c>
      <c r="C22" s="31" t="e">
        <f ca="1">LN(INDIRECT("Sheet1!b"&amp;Sheet1!AE$12+A22))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11" x14ac:dyDescent="0.25">
      <c r="A37" t="s">
        <v>30</v>
      </c>
      <c r="B37" s="52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11" ht="26.25" x14ac:dyDescent="0.25">
      <c r="A38" s="45" t="s">
        <v>31</v>
      </c>
      <c r="B38" s="38">
        <f ca="1">COUNT(B7:B22)</f>
        <v>2</v>
      </c>
      <c r="C38" s="38"/>
      <c r="D38" s="38"/>
      <c r="E38" s="38"/>
      <c r="F38" s="38"/>
      <c r="K38" t="s">
        <v>2</v>
      </c>
    </row>
    <row r="39" spans="1:11" x14ac:dyDescent="0.25">
      <c r="F39" s="38"/>
    </row>
    <row r="40" spans="1:11" x14ac:dyDescent="0.25">
      <c r="A40" t="s">
        <v>32</v>
      </c>
      <c r="B40" s="39" t="e">
        <f ca="1">n*F37*H37+2*B37*F37*G37-F37^3-B37^2*H37-n*G37^2</f>
        <v>#REF!</v>
      </c>
      <c r="C40" s="38"/>
      <c r="D40" s="38"/>
      <c r="E40" s="38"/>
      <c r="F40" s="38"/>
    </row>
    <row r="41" spans="1:11" ht="15.75" x14ac:dyDescent="0.25">
      <c r="A41" s="40" t="s">
        <v>33</v>
      </c>
      <c r="B41" s="47" t="e">
        <f ca="1">(n*F37*I37+B37*G37*C37+B37*F37*E37-F37^2*C37-B37^2*I37-n*G37*E37)/B40</f>
        <v>#REF!</v>
      </c>
      <c r="C41" s="38" t="s">
        <v>34</v>
      </c>
      <c r="D41" s="38"/>
      <c r="E41" s="38"/>
      <c r="F41" s="38"/>
    </row>
    <row r="42" spans="1:11" ht="15.75" x14ac:dyDescent="0.25">
      <c r="A42" s="40" t="s">
        <v>35</v>
      </c>
      <c r="B42" s="47" t="e">
        <f ca="1">(n*H37*E37+B37*F37*I37+F37*G37*C37-F37^2*E37-B37*H37*C37-n*G37*I37)/B40</f>
        <v>#REF!</v>
      </c>
      <c r="C42" s="38" t="s">
        <v>36</v>
      </c>
      <c r="D42" s="38"/>
      <c r="E42" s="38"/>
      <c r="F42" s="38"/>
    </row>
    <row r="43" spans="1:11" ht="15.75" x14ac:dyDescent="0.25">
      <c r="A43" s="40" t="s">
        <v>78</v>
      </c>
      <c r="B43" s="48" t="e">
        <f ca="1">(F37*H37*C37+F37*G37*E37+B37*G37*I37-F37^2*I37-B37*H37*E37-G37^2*C37)/B40</f>
        <v>#REF!</v>
      </c>
      <c r="C43" s="38" t="s">
        <v>37</v>
      </c>
      <c r="D43" s="3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4" workbookViewId="0">
      <selection activeCell="B23" sqref="B23:B35"/>
    </sheetView>
  </sheetViews>
  <sheetFormatPr defaultRowHeight="15" x14ac:dyDescent="0.25"/>
  <sheetData>
    <row r="1" spans="1:13" ht="15.75" x14ac:dyDescent="0.25">
      <c r="A1" s="26" t="s">
        <v>87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IF(A6=0,"",INDIRECT("Sheet1!A"&amp;Sheet1!AE$13+A6))</f>
        <v/>
      </c>
      <c r="C6" s="31" t="e">
        <f ca="1">LN(INDIRECT("Sheet1!b"&amp;Sheet1!AE$13+A6))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IF(A7=0,"",INDIRECT("Sheet1!A"&amp;Sheet1!AE$13+A7))</f>
        <v/>
      </c>
      <c r="C7" s="31" t="e">
        <f ca="1">LN(INDIRECT("Sheet1!b"&amp;Sheet1!AE$13+A7))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EXP(B43-B41*(B42/(2*B41))^2)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IF(A8=0,"",INDIRECT("Sheet1!A"&amp;Sheet1!AE$13+A8))</f>
        <v/>
      </c>
      <c r="C8" s="31" t="e">
        <f ca="1">LN(INDIRECT("Sheet1!b"&amp;Sheet1!AE$13+A8))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-B42/(2*B41)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IF(A9=0,"",INDIRECT("Sheet1!A"&amp;Sheet1!AE$13+A9))</f>
        <v/>
      </c>
      <c r="C9" s="31" t="e">
        <f ca="1">LN(INDIRECT("Sheet1!b"&amp;Sheet1!AE$13+A9))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2.35703/(SQRT(2)*SQRT(-B41))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IF(A10=0,"",INDIRECT("Sheet1!A"&amp;Sheet1!AE$13+A10))</f>
        <v>#REF!</v>
      </c>
      <c r="C10" s="31" t="e">
        <f ca="1">LN(INDIRECT("Sheet1!b"&amp;Sheet1!AE$13+A10))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IF(A11=0,"",INDIRECT("Sheet1!A"&amp;Sheet1!AE$13+A11))</f>
        <v>#REF!</v>
      </c>
      <c r="C11" s="31" t="e">
        <f ca="1">LN(INDIRECT("Sheet1!b"&amp;Sheet1!AE$13+A11))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IF(A12=0,"",INDIRECT("Sheet1!A"&amp;Sheet1!AE$13+A12))</f>
        <v>#REF!</v>
      </c>
      <c r="C12" s="31" t="e">
        <f ca="1">LN(INDIRECT("Sheet1!b"&amp;Sheet1!AE$13+A12))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IF(A13=0,"",INDIRECT("Sheet1!A"&amp;Sheet1!AE$13+A13))</f>
        <v>#REF!</v>
      </c>
      <c r="C13" s="31" t="e">
        <f ca="1">LN(INDIRECT("Sheet1!b"&amp;Sheet1!AE$13+A13))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INDIRECT("Sheet1!A"&amp;Sheet1!AE$13+A14)</f>
        <v>#REF!</v>
      </c>
      <c r="C14" s="31" t="e">
        <f ca="1">LN(INDIRECT("Sheet1!b"&amp;Sheet1!AE$13+A14))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IF(A15=0,"",INDIRECT("Sheet1!A"&amp;Sheet1!AE$13+A15))</f>
        <v>0</v>
      </c>
      <c r="C15" s="31" t="e">
        <f ca="1">LN(INDIRECT("Sheet1!b"&amp;Sheet1!AE$13+A15))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IF(A16=0,"",INDIRECT("Sheet1!A"&amp;Sheet1!AE$13+A16))</f>
        <v>0</v>
      </c>
      <c r="C16" s="31" t="e">
        <f ca="1">LN(INDIRECT("Sheet1!b"&amp;Sheet1!AE$13+A16))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1" x14ac:dyDescent="0.25">
      <c r="A17">
        <f>IF(Sheet1!U5=0,0,Sheet1!U4)</f>
        <v>3</v>
      </c>
      <c r="B17" s="31" t="str">
        <f ca="1">IF(A17=0,"",INDIRECT("Sheet1!A"&amp;Sheet1!AE$13+A17))</f>
        <v>Amplitude threshold</v>
      </c>
      <c r="C17" s="31">
        <f ca="1">LN(INDIRECT("Sheet1!b"&amp;Sheet1!AE$13+A17))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1" x14ac:dyDescent="0.25">
      <c r="A18">
        <f>IF(Sheet1!V5=0,0,Sheet1!V4)</f>
        <v>4</v>
      </c>
      <c r="B18" s="31" t="str">
        <f ca="1">IF(A18=0,"",INDIRECT("Sheet1!A"&amp;Sheet1!AE$13+A18))</f>
        <v>Set the Amplitude threshold and the Slope threshold above so the peaks are detected.</v>
      </c>
      <c r="C18" s="31" t="e">
        <f ca="1">LN(INDIRECT("Sheet1!b"&amp;Sheet1!AE$13+A18))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1" x14ac:dyDescent="0.25">
      <c r="A19">
        <f>IF(Sheet1!W5=0,0,Sheet1!W4)</f>
        <v>0</v>
      </c>
      <c r="B19" s="31" t="str">
        <f ca="1">IF(A19=0,"",INDIRECT("Sheet1!A"&amp;Sheet1!AE$13+A19))</f>
        <v/>
      </c>
      <c r="C19" s="31" t="e">
        <f ca="1">LN(INDIRECT("Sheet1!b"&amp;Sheet1!AE$13+A19))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0</v>
      </c>
      <c r="B20" s="31" t="str">
        <f ca="1">IF(A20=0,"",INDIRECT("Sheet1!A"&amp;Sheet1!AE$13+A20))</f>
        <v/>
      </c>
      <c r="C20" s="31" t="e">
        <f ca="1">LN(INDIRECT("Sheet1!b"&amp;Sheet1!AE$13+A20))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1" t="str">
        <f ca="1">IF(A21=0,"",INDIRECT("Sheet1!A"&amp;Sheet1!AE$13+A21))</f>
        <v/>
      </c>
      <c r="C21" s="31" t="e">
        <f ca="1">LN(INDIRECT("Sheet1!b"&amp;Sheet1!AE$13+A21))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1" t="str">
        <f ca="1">IF(A22=0,"",INDIRECT("Sheet1!A"&amp;Sheet1!AE$13+A22))</f>
        <v/>
      </c>
      <c r="C22" s="31" t="e">
        <f ca="1">LN(INDIRECT("Sheet1!b"&amp;Sheet1!AE$13+A22))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11" x14ac:dyDescent="0.25">
      <c r="A37" t="s">
        <v>30</v>
      </c>
      <c r="B37" s="52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11" ht="26.25" x14ac:dyDescent="0.25">
      <c r="A38" s="45" t="s">
        <v>31</v>
      </c>
      <c r="B38" s="38">
        <f ca="1">COUNT(B7:B22)</f>
        <v>2</v>
      </c>
      <c r="C38" s="38"/>
      <c r="D38" s="38"/>
      <c r="E38" s="38"/>
      <c r="F38" s="38"/>
      <c r="K38" t="s">
        <v>2</v>
      </c>
    </row>
    <row r="39" spans="1:11" x14ac:dyDescent="0.25">
      <c r="F39" s="38"/>
    </row>
    <row r="40" spans="1:11" x14ac:dyDescent="0.25">
      <c r="A40" t="s">
        <v>32</v>
      </c>
      <c r="B40" s="39" t="e">
        <f ca="1">n*F37*H37+2*B37*F37*G37-F37^3-B37^2*H37-n*G37^2</f>
        <v>#REF!</v>
      </c>
      <c r="C40" s="38"/>
      <c r="D40" s="38"/>
      <c r="E40" s="38"/>
      <c r="F40" s="38"/>
    </row>
    <row r="41" spans="1:11" ht="15.75" x14ac:dyDescent="0.25">
      <c r="A41" s="40" t="s">
        <v>33</v>
      </c>
      <c r="B41" s="47" t="e">
        <f ca="1">(n*F37*I37+B37*G37*C37+B37*F37*E37-F37^2*C37-B37^2*I37-n*G37*E37)/B40</f>
        <v>#REF!</v>
      </c>
      <c r="C41" s="38" t="s">
        <v>34</v>
      </c>
      <c r="D41" s="38"/>
      <c r="E41" s="38"/>
      <c r="F41" s="38"/>
    </row>
    <row r="42" spans="1:11" ht="15.75" x14ac:dyDescent="0.25">
      <c r="A42" s="40" t="s">
        <v>35</v>
      </c>
      <c r="B42" s="47" t="e">
        <f ca="1">(n*H37*E37+B37*F37*I37+F37*G37*C37-F37^2*E37-B37*H37*C37-n*G37*I37)/B40</f>
        <v>#REF!</v>
      </c>
      <c r="C42" s="38" t="s">
        <v>36</v>
      </c>
      <c r="D42" s="38"/>
      <c r="E42" s="38"/>
      <c r="F42" s="38"/>
    </row>
    <row r="43" spans="1:11" ht="15.75" x14ac:dyDescent="0.25">
      <c r="A43" s="40" t="s">
        <v>78</v>
      </c>
      <c r="B43" s="48" t="e">
        <f ca="1">(F37*H37*C37+F37*G37*E37+B37*G37*I37-F37^2*I37-B37*H37*E37-G37^2*C37)/B40</f>
        <v>#REF!</v>
      </c>
      <c r="C43" s="38" t="s">
        <v>37</v>
      </c>
      <c r="D43" s="3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sheetData>
    <row r="1" spans="1:13" ht="15.75" x14ac:dyDescent="0.25">
      <c r="A1" s="26" t="s">
        <v>88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IF(A6=0,"",INDIRECT("Sheet1!A"&amp;Sheet1!AE$14+A6))</f>
        <v/>
      </c>
      <c r="C6" s="31" t="e">
        <f ca="1">LN(INDIRECT("Sheet1!b"&amp;Sheet1!AE$14+A6))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IF(A7=0,"",INDIRECT("Sheet1!A"&amp;Sheet1!AE$14+A7))</f>
        <v/>
      </c>
      <c r="C7" s="31" t="e">
        <f ca="1">LN(INDIRECT("Sheet1!b"&amp;Sheet1!AE$14+A7))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EXP(B43-B41*(B42/(2*B41))^2)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IF(A8=0,"",INDIRECT("Sheet1!A"&amp;Sheet1!AE$14+A8))</f>
        <v/>
      </c>
      <c r="C8" s="31" t="e">
        <f ca="1">LN(INDIRECT("Sheet1!b"&amp;Sheet1!AE$14+A8))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-B42/(2*B41)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IF(A9=0,"",INDIRECT("Sheet1!A"&amp;Sheet1!AE$14+A9))</f>
        <v/>
      </c>
      <c r="C9" s="31" t="e">
        <f ca="1">LN(INDIRECT("Sheet1!b"&amp;Sheet1!AE$14+A9))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2.35703/(SQRT(2)*SQRT(-B41))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IF(A10=0,"",INDIRECT("Sheet1!A"&amp;Sheet1!AE$14+A10))</f>
        <v>#REF!</v>
      </c>
      <c r="C10" s="31" t="e">
        <f ca="1">LN(INDIRECT("Sheet1!b"&amp;Sheet1!AE$14+A10))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IF(A11=0,"",INDIRECT("Sheet1!A"&amp;Sheet1!AE$14+A11))</f>
        <v>#REF!</v>
      </c>
      <c r="C11" s="31" t="e">
        <f ca="1">LN(INDIRECT("Sheet1!b"&amp;Sheet1!AE$14+A11))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IF(A12=0,"",INDIRECT("Sheet1!A"&amp;Sheet1!AE$14+A12))</f>
        <v>#REF!</v>
      </c>
      <c r="C12" s="31" t="e">
        <f ca="1">LN(INDIRECT("Sheet1!b"&amp;Sheet1!AE$14+A12))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IF(A13=0,"",INDIRECT("Sheet1!A"&amp;Sheet1!AE$14+A13))</f>
        <v>#REF!</v>
      </c>
      <c r="C13" s="31" t="e">
        <f ca="1">LN(INDIRECT("Sheet1!b"&amp;Sheet1!AE$14+A13))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INDIRECT("Sheet1!A"&amp;Sheet1!AE$14+A14)</f>
        <v>#REF!</v>
      </c>
      <c r="C14" s="31" t="e">
        <f ca="1">LN(INDIRECT("Sheet1!b"&amp;Sheet1!AE$14+A14))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IF(A15=0,"",INDIRECT("Sheet1!A"&amp;Sheet1!AE$14+A15))</f>
        <v>0</v>
      </c>
      <c r="C15" s="31" t="e">
        <f ca="1">LN(INDIRECT("Sheet1!b"&amp;Sheet1!AE$14+A15))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IF(A16=0,"",INDIRECT("Sheet1!A"&amp;Sheet1!AE$14+A16))</f>
        <v>0</v>
      </c>
      <c r="C16" s="31" t="e">
        <f ca="1">LN(INDIRECT("Sheet1!b"&amp;Sheet1!AE$14+A16))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1" x14ac:dyDescent="0.25">
      <c r="A17">
        <f>IF(Sheet1!U5=0,0,Sheet1!U4)</f>
        <v>3</v>
      </c>
      <c r="B17" s="31" t="str">
        <f ca="1">IF(A17=0,"",INDIRECT("Sheet1!A"&amp;Sheet1!AE$14+A17))</f>
        <v>Amplitude threshold</v>
      </c>
      <c r="C17" s="31">
        <f ca="1">LN(INDIRECT("Sheet1!b"&amp;Sheet1!AE$14+A17))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1" x14ac:dyDescent="0.25">
      <c r="A18">
        <f>IF(Sheet1!V5=0,0,Sheet1!V4)</f>
        <v>4</v>
      </c>
      <c r="B18" s="31" t="str">
        <f ca="1">IF(A18=0,"",INDIRECT("Sheet1!A"&amp;Sheet1!AE$14+A18))</f>
        <v>Set the Amplitude threshold and the Slope threshold above so the peaks are detected.</v>
      </c>
      <c r="C18" s="31" t="e">
        <f ca="1">LN(INDIRECT("Sheet1!b"&amp;Sheet1!AE$14+A18))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1" x14ac:dyDescent="0.25">
      <c r="A19">
        <f>IF(Sheet1!W5=0,0,Sheet1!W4)</f>
        <v>0</v>
      </c>
      <c r="B19" s="31" t="str">
        <f ca="1">IF(A19=0,"",INDIRECT("Sheet1!A"&amp;Sheet1!AE$14+A19))</f>
        <v/>
      </c>
      <c r="C19" s="31" t="e">
        <f ca="1">LN(INDIRECT("Sheet1!b"&amp;Sheet1!AE$14+A19))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0</v>
      </c>
      <c r="B20" s="31" t="str">
        <f ca="1">IF(A20=0,"",INDIRECT("Sheet1!A"&amp;Sheet1!AE$14+A20))</f>
        <v/>
      </c>
      <c r="C20" s="31" t="e">
        <f ca="1">LN(INDIRECT("Sheet1!b"&amp;Sheet1!AE$14+A20))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1" t="str">
        <f ca="1">IF(A21=0,"",INDIRECT("Sheet1!A"&amp;Sheet1!AE$14+A21))</f>
        <v/>
      </c>
      <c r="C21" s="31" t="e">
        <f ca="1">LN(INDIRECT("Sheet1!b"&amp;Sheet1!AE$14+A21))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1" t="str">
        <f ca="1">IF(A22=0,"",INDIRECT("Sheet1!A"&amp;Sheet1!AE$14+A22))</f>
        <v/>
      </c>
      <c r="C22" s="31" t="e">
        <f ca="1">LN(INDIRECT("Sheet1!b"&amp;Sheet1!AE$14+A22))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11" x14ac:dyDescent="0.25">
      <c r="A37" t="s">
        <v>30</v>
      </c>
      <c r="B37" s="52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11" ht="26.25" x14ac:dyDescent="0.25">
      <c r="A38" s="45" t="s">
        <v>31</v>
      </c>
      <c r="B38" s="38">
        <f ca="1">COUNT(B7:B22)</f>
        <v>2</v>
      </c>
      <c r="C38" s="38"/>
      <c r="D38" s="38"/>
      <c r="E38" s="38"/>
      <c r="F38" s="38"/>
      <c r="K38" t="s">
        <v>2</v>
      </c>
    </row>
    <row r="39" spans="1:11" x14ac:dyDescent="0.25">
      <c r="F39" s="38"/>
    </row>
    <row r="40" spans="1:11" x14ac:dyDescent="0.25">
      <c r="A40" t="s">
        <v>32</v>
      </c>
      <c r="B40" s="39" t="e">
        <f ca="1">n*F37*H37+2*B37*F37*G37-F37^3-B37^2*H37-n*G37^2</f>
        <v>#REF!</v>
      </c>
      <c r="C40" s="38"/>
      <c r="D40" s="38"/>
      <c r="E40" s="38"/>
      <c r="F40" s="38"/>
    </row>
    <row r="41" spans="1:11" ht="15.75" x14ac:dyDescent="0.25">
      <c r="A41" s="40" t="s">
        <v>33</v>
      </c>
      <c r="B41" s="47" t="e">
        <f ca="1">(n*F37*I37+B37*G37*C37+B37*F37*E37-F37^2*C37-B37^2*I37-n*G37*E37)/B40</f>
        <v>#REF!</v>
      </c>
      <c r="C41" s="38" t="s">
        <v>34</v>
      </c>
      <c r="D41" s="38"/>
      <c r="E41" s="38"/>
      <c r="F41" s="38"/>
    </row>
    <row r="42" spans="1:11" ht="15.75" x14ac:dyDescent="0.25">
      <c r="A42" s="40" t="s">
        <v>35</v>
      </c>
      <c r="B42" s="47" t="e">
        <f ca="1">(n*H37*E37+B37*F37*I37+F37*G37*C37-F37^2*E37-B37*H37*C37-n*G37*I37)/B40</f>
        <v>#REF!</v>
      </c>
      <c r="C42" s="38" t="s">
        <v>36</v>
      </c>
      <c r="D42" s="38"/>
      <c r="E42" s="38"/>
      <c r="F42" s="38"/>
    </row>
    <row r="43" spans="1:11" ht="15.75" x14ac:dyDescent="0.25">
      <c r="A43" s="40" t="s">
        <v>78</v>
      </c>
      <c r="B43" s="48" t="e">
        <f ca="1">(F37*H37*C37+F37*G37*E37+B37*G37*I37-F37^2*I37-B37*H37*E37-G37^2*C37)/B40</f>
        <v>#REF!</v>
      </c>
      <c r="C43" s="38" t="s">
        <v>37</v>
      </c>
      <c r="D43" s="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B23" sqref="B23:B35"/>
    </sheetView>
  </sheetViews>
  <sheetFormatPr defaultRowHeight="15" x14ac:dyDescent="0.25"/>
  <cols>
    <col min="2" max="2" width="10.7109375" customWidth="1"/>
  </cols>
  <sheetData>
    <row r="1" spans="1:13" ht="15.75" x14ac:dyDescent="0.25">
      <c r="A1" s="26" t="s">
        <v>89</v>
      </c>
    </row>
    <row r="2" spans="1:13" ht="18" x14ac:dyDescent="0.25">
      <c r="A2" s="26" t="s">
        <v>15</v>
      </c>
      <c r="K2" s="27"/>
    </row>
    <row r="3" spans="1:13" x14ac:dyDescent="0.25">
      <c r="A3" s="28"/>
    </row>
    <row r="5" spans="1:13" x14ac:dyDescent="0.25">
      <c r="B5" s="29" t="s">
        <v>5</v>
      </c>
      <c r="C5" s="29" t="s">
        <v>77</v>
      </c>
      <c r="D5" s="29" t="s">
        <v>77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</row>
    <row r="6" spans="1:13" x14ac:dyDescent="0.25">
      <c r="A6">
        <f>IF(Sheet1!J5=0,0,Sheet1!J4)</f>
        <v>0</v>
      </c>
      <c r="B6" s="31" t="str">
        <f ca="1">IF(A6=0,"",INDIRECT("Sheet1!A"&amp;Sheet1!AE$15+A6))</f>
        <v/>
      </c>
      <c r="C6" s="31" t="e">
        <f ca="1">LN(INDIRECT("Sheet1!b"&amp;Sheet1!AE$15+A6))</f>
        <v>#REF!</v>
      </c>
      <c r="D6" s="31" t="str">
        <f ca="1">IF(B6="","",C6)</f>
        <v/>
      </c>
      <c r="E6">
        <f ca="1">IF(COUNT(B6:C6)=2,B6*D6,0)</f>
        <v>0</v>
      </c>
      <c r="F6">
        <f ca="1">IF(COUNT($B6:$C6)=2,$B6^2,0)</f>
        <v>0</v>
      </c>
      <c r="G6">
        <f t="shared" ref="G6:G35" ca="1" si="0">IF(COUNT($B6:$C6)=2,$B6^3,0)</f>
        <v>0</v>
      </c>
      <c r="H6">
        <f t="shared" ref="H6:H35" ca="1" si="1">IF(COUNT($B6:$C6)=2,$B6^4,0)</f>
        <v>0</v>
      </c>
      <c r="I6">
        <f t="shared" ref="I6:I35" ca="1" si="2">IF(COUNT($B6:$C6)=2,$D6*$B6^2,0)</f>
        <v>0</v>
      </c>
      <c r="K6" s="32" t="s">
        <v>79</v>
      </c>
      <c r="L6" s="33"/>
    </row>
    <row r="7" spans="1:13" x14ac:dyDescent="0.25">
      <c r="A7">
        <f>IF(Sheet1!K5=0,0,Sheet1!K4)</f>
        <v>0</v>
      </c>
      <c r="B7" s="31" t="str">
        <f ca="1">IF(A7=0,"",INDIRECT("Sheet1!A"&amp;Sheet1!AE$15+A7))</f>
        <v/>
      </c>
      <c r="C7" s="31" t="e">
        <f ca="1">LN(INDIRECT("Sheet1!b"&amp;Sheet1!AE$15+A7))</f>
        <v>#REF!</v>
      </c>
      <c r="D7" s="31" t="str">
        <f t="shared" ref="D7:D22" ca="1" si="3">IF(B7="","",C7)</f>
        <v/>
      </c>
      <c r="E7">
        <f t="shared" ref="E7:E35" ca="1" si="4">IF(COUNT(B7:C7)=2,B7*D7,0)</f>
        <v>0</v>
      </c>
      <c r="F7">
        <f t="shared" ref="F7:F35" ca="1" si="5">IF(COUNT(B7:C7)=2,B7^2,0)</f>
        <v>0</v>
      </c>
      <c r="G7">
        <f t="shared" ca="1" si="0"/>
        <v>0</v>
      </c>
      <c r="H7">
        <f t="shared" ca="1" si="1"/>
        <v>0</v>
      </c>
      <c r="I7">
        <f t="shared" ca="1" si="2"/>
        <v>0</v>
      </c>
      <c r="K7" s="34" t="s">
        <v>21</v>
      </c>
      <c r="L7" s="35" t="e">
        <f ca="1">EXP(B43-B41*(B42/(2*B41))^2)</f>
        <v>#REF!</v>
      </c>
      <c r="M7" t="s">
        <v>80</v>
      </c>
    </row>
    <row r="8" spans="1:13" x14ac:dyDescent="0.25">
      <c r="A8">
        <f>IF(Sheet1!L5=0,0,Sheet1!L4)</f>
        <v>0</v>
      </c>
      <c r="B8" s="31" t="str">
        <f ca="1">IF(A8=0,"",INDIRECT("Sheet1!A"&amp;Sheet1!AE$15+A8))</f>
        <v/>
      </c>
      <c r="C8" s="31" t="e">
        <f ca="1">LN(INDIRECT("Sheet1!b"&amp;Sheet1!AE$15+A8))</f>
        <v>#REF!</v>
      </c>
      <c r="D8" s="31" t="str">
        <f t="shared" ca="1" si="3"/>
        <v/>
      </c>
      <c r="E8">
        <f ca="1">IF(COUNT(B8:C8)=2,B8*D8,0)</f>
        <v>0</v>
      </c>
      <c r="F8">
        <f t="shared" ca="1" si="5"/>
        <v>0</v>
      </c>
      <c r="G8">
        <f t="shared" ca="1" si="0"/>
        <v>0</v>
      </c>
      <c r="H8">
        <f t="shared" ca="1" si="1"/>
        <v>0</v>
      </c>
      <c r="I8">
        <f t="shared" ca="1" si="2"/>
        <v>0</v>
      </c>
      <c r="K8" s="34" t="s">
        <v>22</v>
      </c>
      <c r="L8" s="35" t="e">
        <f ca="1">-B42/(2*B41)</f>
        <v>#REF!</v>
      </c>
      <c r="M8" t="s">
        <v>81</v>
      </c>
    </row>
    <row r="9" spans="1:13" x14ac:dyDescent="0.25">
      <c r="A9">
        <f>IF(Sheet1!M5=0,0,Sheet1!M4)</f>
        <v>0</v>
      </c>
      <c r="B9" s="31" t="str">
        <f ca="1">IF(A9=0,"",INDIRECT("Sheet1!A"&amp;Sheet1!AE$15+A9))</f>
        <v/>
      </c>
      <c r="C9" s="31" t="e">
        <f ca="1">LN(INDIRECT("Sheet1!b"&amp;Sheet1!AE$15+A9))</f>
        <v>#REF!</v>
      </c>
      <c r="D9" s="31" t="str">
        <f t="shared" ca="1" si="3"/>
        <v/>
      </c>
      <c r="E9">
        <f t="shared" ca="1" si="4"/>
        <v>0</v>
      </c>
      <c r="F9">
        <f t="shared" ca="1" si="5"/>
        <v>0</v>
      </c>
      <c r="G9">
        <f t="shared" ca="1" si="0"/>
        <v>0</v>
      </c>
      <c r="H9">
        <f t="shared" ca="1" si="1"/>
        <v>0</v>
      </c>
      <c r="I9">
        <f t="shared" ca="1" si="2"/>
        <v>0</v>
      </c>
      <c r="K9" s="36" t="s">
        <v>23</v>
      </c>
      <c r="L9" s="37" t="e">
        <f ca="1">2.35703/(SQRT(2)*SQRT(-B41))</f>
        <v>#REF!</v>
      </c>
      <c r="M9" t="s">
        <v>82</v>
      </c>
    </row>
    <row r="10" spans="1:13" x14ac:dyDescent="0.25">
      <c r="A10">
        <f>IF(Sheet1!N5=0,0,Sheet1!N4)</f>
        <v>-4</v>
      </c>
      <c r="B10" s="31" t="e">
        <f ca="1">IF(A10=0,"",INDIRECT("Sheet1!A"&amp;Sheet1!AE$15+A10))</f>
        <v>#REF!</v>
      </c>
      <c r="C10" s="31" t="e">
        <f ca="1">LN(INDIRECT("Sheet1!b"&amp;Sheet1!AE$15+A10))</f>
        <v>#REF!</v>
      </c>
      <c r="D10" s="31" t="e">
        <f t="shared" ca="1" si="3"/>
        <v>#REF!</v>
      </c>
      <c r="E10">
        <f ca="1">IF(COUNT(B10:C10)=2,B10*D10,0)</f>
        <v>0</v>
      </c>
      <c r="F10">
        <f t="shared" ca="1" si="5"/>
        <v>0</v>
      </c>
      <c r="G10">
        <f t="shared" ca="1" si="0"/>
        <v>0</v>
      </c>
      <c r="H10">
        <f t="shared" ca="1" si="1"/>
        <v>0</v>
      </c>
      <c r="I10">
        <f t="shared" ca="1" si="2"/>
        <v>0</v>
      </c>
    </row>
    <row r="11" spans="1:13" x14ac:dyDescent="0.25">
      <c r="A11">
        <f>IF(Sheet1!O5=0,0,Sheet1!O4)</f>
        <v>-3</v>
      </c>
      <c r="B11" s="31" t="e">
        <f ca="1">IF(A11=0,"",INDIRECT("Sheet1!A"&amp;Sheet1!AE$15+A11))</f>
        <v>#REF!</v>
      </c>
      <c r="C11" s="31" t="e">
        <f ca="1">LN(INDIRECT("Sheet1!b"&amp;Sheet1!AE$15+A11))</f>
        <v>#REF!</v>
      </c>
      <c r="D11" s="31" t="e">
        <f t="shared" ca="1" si="3"/>
        <v>#REF!</v>
      </c>
      <c r="E11">
        <f t="shared" ca="1" si="4"/>
        <v>0</v>
      </c>
      <c r="F11">
        <f t="shared" ca="1" si="5"/>
        <v>0</v>
      </c>
      <c r="G11">
        <f t="shared" ca="1" si="0"/>
        <v>0</v>
      </c>
      <c r="H11">
        <f t="shared" ca="1" si="1"/>
        <v>0</v>
      </c>
      <c r="I11">
        <f t="shared" ca="1" si="2"/>
        <v>0</v>
      </c>
    </row>
    <row r="12" spans="1:13" x14ac:dyDescent="0.25">
      <c r="A12">
        <f>IF(Sheet1!P5=0,0,Sheet1!P4)</f>
        <v>-2</v>
      </c>
      <c r="B12" s="31" t="e">
        <f ca="1">IF(A12=0,"",INDIRECT("Sheet1!A"&amp;Sheet1!AE$15+A12))</f>
        <v>#REF!</v>
      </c>
      <c r="C12" s="31" t="e">
        <f ca="1">LN(INDIRECT("Sheet1!b"&amp;Sheet1!AE$15+A12))</f>
        <v>#REF!</v>
      </c>
      <c r="D12" s="31" t="e">
        <f t="shared" ca="1" si="3"/>
        <v>#REF!</v>
      </c>
      <c r="E12">
        <f t="shared" ca="1" si="4"/>
        <v>0</v>
      </c>
      <c r="F12">
        <f t="shared" ca="1" si="5"/>
        <v>0</v>
      </c>
      <c r="G12">
        <f t="shared" ca="1" si="0"/>
        <v>0</v>
      </c>
      <c r="H12">
        <f t="shared" ca="1" si="1"/>
        <v>0</v>
      </c>
      <c r="I12">
        <f t="shared" ca="1" si="2"/>
        <v>0</v>
      </c>
    </row>
    <row r="13" spans="1:13" x14ac:dyDescent="0.25">
      <c r="A13">
        <f>IF(Sheet1!Q5=0,0,Sheet1!Q4)</f>
        <v>-1</v>
      </c>
      <c r="B13" s="31" t="e">
        <f ca="1">IF(A13=0,"",INDIRECT("Sheet1!A"&amp;Sheet1!AE$15+A13))</f>
        <v>#REF!</v>
      </c>
      <c r="C13" s="31" t="e">
        <f ca="1">LN(INDIRECT("Sheet1!b"&amp;Sheet1!AE$15+A13))</f>
        <v>#REF!</v>
      </c>
      <c r="D13" s="31" t="e">
        <f t="shared" ca="1" si="3"/>
        <v>#REF!</v>
      </c>
      <c r="E13">
        <f t="shared" ca="1" si="4"/>
        <v>0</v>
      </c>
      <c r="F13">
        <f t="shared" ca="1" si="5"/>
        <v>0</v>
      </c>
      <c r="G13">
        <f t="shared" ca="1" si="0"/>
        <v>0</v>
      </c>
      <c r="H13">
        <f t="shared" ca="1" si="1"/>
        <v>0</v>
      </c>
      <c r="I13">
        <f t="shared" ca="1" si="2"/>
        <v>0</v>
      </c>
      <c r="K13" t="s">
        <v>24</v>
      </c>
    </row>
    <row r="14" spans="1:13" x14ac:dyDescent="0.25">
      <c r="A14">
        <f>IF(Sheet1!R5=0,0,Sheet1!R4)</f>
        <v>0</v>
      </c>
      <c r="B14" s="31" t="e">
        <f ca="1">INDIRECT("Sheet1!A"&amp;Sheet1!AE$15+A14)</f>
        <v>#REF!</v>
      </c>
      <c r="C14" s="31" t="e">
        <f ca="1">LN(INDIRECT("Sheet1!b"&amp;Sheet1!AE$15+A14))</f>
        <v>#REF!</v>
      </c>
      <c r="D14" s="31" t="e">
        <f t="shared" ca="1" si="3"/>
        <v>#REF!</v>
      </c>
      <c r="E14">
        <f t="shared" ca="1" si="4"/>
        <v>0</v>
      </c>
      <c r="F14">
        <f t="shared" ca="1" si="5"/>
        <v>0</v>
      </c>
      <c r="G14">
        <f t="shared" ca="1" si="0"/>
        <v>0</v>
      </c>
      <c r="H14">
        <f t="shared" ca="1" si="1"/>
        <v>0</v>
      </c>
      <c r="I14">
        <f t="shared" ca="1" si="2"/>
        <v>0</v>
      </c>
      <c r="K14" t="s">
        <v>25</v>
      </c>
    </row>
    <row r="15" spans="1:13" x14ac:dyDescent="0.25">
      <c r="A15">
        <f>IF(Sheet1!S5=0,0,Sheet1!S4)</f>
        <v>1</v>
      </c>
      <c r="B15" s="31">
        <f ca="1">IF(A15=0,"",INDIRECT("Sheet1!A"&amp;Sheet1!AE$15+A15))</f>
        <v>0</v>
      </c>
      <c r="C15" s="31" t="e">
        <f ca="1">LN(INDIRECT("Sheet1!b"&amp;Sheet1!AE$15+A15))</f>
        <v>#VALUE!</v>
      </c>
      <c r="D15" s="31" t="e">
        <f t="shared" ca="1" si="3"/>
        <v>#VALUE!</v>
      </c>
      <c r="E15">
        <f t="shared" ca="1" si="4"/>
        <v>0</v>
      </c>
      <c r="F15">
        <f t="shared" ca="1" si="5"/>
        <v>0</v>
      </c>
      <c r="G15">
        <f t="shared" ca="1" si="0"/>
        <v>0</v>
      </c>
      <c r="H15">
        <f t="shared" ca="1" si="1"/>
        <v>0</v>
      </c>
      <c r="I15">
        <f t="shared" ca="1" si="2"/>
        <v>0</v>
      </c>
      <c r="K15" t="s">
        <v>26</v>
      </c>
    </row>
    <row r="16" spans="1:13" x14ac:dyDescent="0.25">
      <c r="A16">
        <f>IF(Sheet1!T5=0,0,Sheet1!T4)</f>
        <v>2</v>
      </c>
      <c r="B16" s="31">
        <f ca="1">IF(A16=0,"",INDIRECT("Sheet1!A"&amp;Sheet1!AE$15+A16))</f>
        <v>0</v>
      </c>
      <c r="C16" s="31" t="e">
        <f ca="1">LN(INDIRECT("Sheet1!b"&amp;Sheet1!AE$15+A16))</f>
        <v>#VALUE!</v>
      </c>
      <c r="D16" s="31" t="e">
        <f t="shared" ca="1" si="3"/>
        <v>#VALUE!</v>
      </c>
      <c r="E16">
        <f t="shared" ca="1" si="4"/>
        <v>0</v>
      </c>
      <c r="F16">
        <f t="shared" ca="1" si="5"/>
        <v>0</v>
      </c>
      <c r="G16">
        <f t="shared" ca="1" si="0"/>
        <v>0</v>
      </c>
      <c r="H16">
        <f t="shared" ca="1" si="1"/>
        <v>0</v>
      </c>
      <c r="I16">
        <f t="shared" ca="1" si="2"/>
        <v>0</v>
      </c>
      <c r="J16" t="s">
        <v>2</v>
      </c>
      <c r="K16" t="s">
        <v>27</v>
      </c>
    </row>
    <row r="17" spans="1:11" x14ac:dyDescent="0.25">
      <c r="A17">
        <f>IF(Sheet1!U5=0,0,Sheet1!U4)</f>
        <v>3</v>
      </c>
      <c r="B17" s="31" t="str">
        <f ca="1">IF(A17=0,"",INDIRECT("Sheet1!A"&amp;Sheet1!AE$15+A17))</f>
        <v>Amplitude threshold</v>
      </c>
      <c r="C17" s="31">
        <f ca="1">LN(INDIRECT("Sheet1!b"&amp;Sheet1!AE$15+A17))</f>
        <v>-0.10536051565782628</v>
      </c>
      <c r="D17" s="31">
        <f t="shared" ca="1" si="3"/>
        <v>-0.10536051565782628</v>
      </c>
      <c r="E17">
        <f t="shared" ca="1" si="4"/>
        <v>0</v>
      </c>
      <c r="F17">
        <f t="shared" ca="1" si="5"/>
        <v>0</v>
      </c>
      <c r="G17">
        <f t="shared" ca="1" si="0"/>
        <v>0</v>
      </c>
      <c r="H17">
        <f t="shared" ca="1" si="1"/>
        <v>0</v>
      </c>
      <c r="I17">
        <f t="shared" ca="1" si="2"/>
        <v>0</v>
      </c>
      <c r="K17" t="s">
        <v>28</v>
      </c>
    </row>
    <row r="18" spans="1:11" x14ac:dyDescent="0.25">
      <c r="A18">
        <f>IF(Sheet1!V5=0,0,Sheet1!V4)</f>
        <v>4</v>
      </c>
      <c r="B18" s="31" t="str">
        <f ca="1">IF(A18=0,"",INDIRECT("Sheet1!A"&amp;Sheet1!AE$15+A18))</f>
        <v>Set the Amplitude threshold and the Slope threshold above so the peaks are detected.</v>
      </c>
      <c r="C18" s="31" t="e">
        <f ca="1">LN(INDIRECT("Sheet1!b"&amp;Sheet1!AE$15+A18))</f>
        <v>#NUM!</v>
      </c>
      <c r="D18" s="31" t="e">
        <f t="shared" ca="1" si="3"/>
        <v>#NUM!</v>
      </c>
      <c r="E18">
        <f t="shared" ca="1" si="4"/>
        <v>0</v>
      </c>
      <c r="F18">
        <f t="shared" ca="1" si="5"/>
        <v>0</v>
      </c>
      <c r="G18">
        <f t="shared" ca="1" si="0"/>
        <v>0</v>
      </c>
      <c r="H18">
        <f t="shared" ca="1" si="1"/>
        <v>0</v>
      </c>
      <c r="I18">
        <f t="shared" ca="1" si="2"/>
        <v>0</v>
      </c>
      <c r="K18" t="s">
        <v>29</v>
      </c>
    </row>
    <row r="19" spans="1:11" x14ac:dyDescent="0.25">
      <c r="A19">
        <f>IF(Sheet1!W5=0,0,Sheet1!W4)</f>
        <v>0</v>
      </c>
      <c r="B19" s="31" t="str">
        <f ca="1">IF(A19=0,"",INDIRECT("Sheet1!A"&amp;Sheet1!AE$15+A19))</f>
        <v/>
      </c>
      <c r="C19" s="31" t="e">
        <f ca="1">LN(INDIRECT("Sheet1!b"&amp;Sheet1!AE$15+A19))</f>
        <v>#REF!</v>
      </c>
      <c r="D19" s="31" t="str">
        <f t="shared" ca="1" si="3"/>
        <v/>
      </c>
      <c r="E19">
        <f t="shared" ca="1" si="4"/>
        <v>0</v>
      </c>
      <c r="F19">
        <f t="shared" ca="1" si="5"/>
        <v>0</v>
      </c>
      <c r="G19">
        <f t="shared" ca="1" si="0"/>
        <v>0</v>
      </c>
      <c r="H19">
        <f t="shared" ca="1" si="1"/>
        <v>0</v>
      </c>
      <c r="I19">
        <f t="shared" ca="1" si="2"/>
        <v>0</v>
      </c>
    </row>
    <row r="20" spans="1:11" x14ac:dyDescent="0.25">
      <c r="A20">
        <f>IF(Sheet1!X5=0,0,Sheet1!X4)</f>
        <v>0</v>
      </c>
      <c r="B20" s="31" t="str">
        <f ca="1">IF(A20=0,"",INDIRECT("Sheet1!A"&amp;Sheet1!AE$15+A20))</f>
        <v/>
      </c>
      <c r="C20" s="31" t="e">
        <f ca="1">LN(INDIRECT("Sheet1!b"&amp;Sheet1!AE$15+A20))</f>
        <v>#REF!</v>
      </c>
      <c r="D20" s="31" t="str">
        <f t="shared" ca="1" si="3"/>
        <v/>
      </c>
      <c r="E20">
        <f t="shared" ca="1" si="4"/>
        <v>0</v>
      </c>
      <c r="F20">
        <f t="shared" ca="1" si="5"/>
        <v>0</v>
      </c>
      <c r="G20">
        <f t="shared" ca="1" si="0"/>
        <v>0</v>
      </c>
      <c r="H20">
        <f t="shared" ca="1" si="1"/>
        <v>0</v>
      </c>
      <c r="I20">
        <f t="shared" ca="1" si="2"/>
        <v>0</v>
      </c>
    </row>
    <row r="21" spans="1:11" x14ac:dyDescent="0.25">
      <c r="A21">
        <f>IF(Sheet1!Y5=0,0,Sheet1!Y4)</f>
        <v>0</v>
      </c>
      <c r="B21" s="31" t="str">
        <f ca="1">IF(A21=0,"",INDIRECT("Sheet1!A"&amp;Sheet1!AE$15+A21))</f>
        <v/>
      </c>
      <c r="C21" s="31" t="e">
        <f ca="1">LN(INDIRECT("Sheet1!b"&amp;Sheet1!AE$15+A21))</f>
        <v>#REF!</v>
      </c>
      <c r="D21" s="31" t="str">
        <f t="shared" ca="1" si="3"/>
        <v/>
      </c>
      <c r="E21">
        <f t="shared" ca="1" si="4"/>
        <v>0</v>
      </c>
      <c r="F21">
        <f t="shared" ca="1" si="5"/>
        <v>0</v>
      </c>
      <c r="G21">
        <f t="shared" ca="1" si="0"/>
        <v>0</v>
      </c>
      <c r="H21">
        <f t="shared" ca="1" si="1"/>
        <v>0</v>
      </c>
      <c r="I21">
        <f t="shared" ca="1" si="2"/>
        <v>0</v>
      </c>
    </row>
    <row r="22" spans="1:11" x14ac:dyDescent="0.25">
      <c r="A22">
        <f>IF(Sheet1!Z5=0,0,Sheet1!Z4)</f>
        <v>0</v>
      </c>
      <c r="B22" s="31" t="str">
        <f ca="1">IF(A22=0,"",INDIRECT("Sheet1!A"&amp;Sheet1!AE$15+A22))</f>
        <v/>
      </c>
      <c r="C22" s="31" t="e">
        <f ca="1">LN(INDIRECT("Sheet1!b"&amp;Sheet1!AE$15+A22))</f>
        <v>#REF!</v>
      </c>
      <c r="D22" s="31" t="str">
        <f t="shared" ca="1" si="3"/>
        <v/>
      </c>
      <c r="E22">
        <f t="shared" ca="1" si="4"/>
        <v>0</v>
      </c>
      <c r="F22">
        <f t="shared" ca="1" si="5"/>
        <v>0</v>
      </c>
      <c r="G22">
        <f t="shared" ca="1" si="0"/>
        <v>0</v>
      </c>
      <c r="H22">
        <f t="shared" ca="1" si="1"/>
        <v>0</v>
      </c>
      <c r="I22">
        <f t="shared" ca="1" si="2"/>
        <v>0</v>
      </c>
    </row>
    <row r="23" spans="1:11" x14ac:dyDescent="0.25">
      <c r="B23" s="31"/>
      <c r="C23" s="31"/>
      <c r="D23" s="31"/>
      <c r="E23">
        <f t="shared" si="4"/>
        <v>0</v>
      </c>
      <c r="F23">
        <f t="shared" si="5"/>
        <v>0</v>
      </c>
      <c r="G23">
        <f t="shared" si="0"/>
        <v>0</v>
      </c>
      <c r="H23">
        <f t="shared" si="1"/>
        <v>0</v>
      </c>
      <c r="I23">
        <f t="shared" si="2"/>
        <v>0</v>
      </c>
      <c r="K23" t="s">
        <v>2</v>
      </c>
    </row>
    <row r="24" spans="1:11" x14ac:dyDescent="0.25">
      <c r="B24" s="31"/>
      <c r="C24" s="31"/>
      <c r="D24" s="31"/>
      <c r="E24">
        <f t="shared" si="4"/>
        <v>0</v>
      </c>
      <c r="F24">
        <f t="shared" si="5"/>
        <v>0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11" x14ac:dyDescent="0.25">
      <c r="B25" s="31"/>
      <c r="C25" s="31"/>
      <c r="D25" s="31"/>
      <c r="E25">
        <f t="shared" si="4"/>
        <v>0</v>
      </c>
      <c r="F25">
        <f t="shared" si="5"/>
        <v>0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11" x14ac:dyDescent="0.25">
      <c r="B26" s="31"/>
      <c r="C26" s="31"/>
      <c r="D26" s="31"/>
      <c r="E26">
        <f t="shared" si="4"/>
        <v>0</v>
      </c>
      <c r="F26">
        <f t="shared" si="5"/>
        <v>0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11" x14ac:dyDescent="0.25">
      <c r="B27" s="31"/>
      <c r="C27" s="31"/>
      <c r="D27" s="31"/>
      <c r="E27">
        <f t="shared" si="4"/>
        <v>0</v>
      </c>
      <c r="F27">
        <f t="shared" si="5"/>
        <v>0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11" x14ac:dyDescent="0.25">
      <c r="B28" s="31"/>
      <c r="C28" s="31"/>
      <c r="D28" s="31"/>
      <c r="E28">
        <f t="shared" si="4"/>
        <v>0</v>
      </c>
      <c r="F28">
        <f t="shared" si="5"/>
        <v>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11" x14ac:dyDescent="0.25">
      <c r="B29" s="31"/>
      <c r="C29" s="31"/>
      <c r="D29" s="31"/>
      <c r="E29">
        <f t="shared" si="4"/>
        <v>0</v>
      </c>
      <c r="F29">
        <f t="shared" si="5"/>
        <v>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11" x14ac:dyDescent="0.25">
      <c r="B30" s="31"/>
      <c r="C30" s="31"/>
      <c r="D30" s="31"/>
      <c r="E30">
        <f t="shared" si="4"/>
        <v>0</v>
      </c>
      <c r="F30">
        <f t="shared" si="5"/>
        <v>0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11" x14ac:dyDescent="0.25">
      <c r="B31" s="31"/>
      <c r="C31" s="31"/>
      <c r="D31" s="31"/>
      <c r="E31">
        <f t="shared" si="4"/>
        <v>0</v>
      </c>
      <c r="F31">
        <f t="shared" si="5"/>
        <v>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11" x14ac:dyDescent="0.25">
      <c r="B32" s="31"/>
      <c r="C32" s="31"/>
      <c r="D32" s="31"/>
      <c r="E32">
        <f t="shared" si="4"/>
        <v>0</v>
      </c>
      <c r="F32">
        <f t="shared" si="5"/>
        <v>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11" x14ac:dyDescent="0.25">
      <c r="B33" s="31"/>
      <c r="C33" s="31"/>
      <c r="D33" s="31"/>
      <c r="E33">
        <f t="shared" si="4"/>
        <v>0</v>
      </c>
      <c r="F33">
        <f t="shared" si="5"/>
        <v>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11" x14ac:dyDescent="0.25">
      <c r="A34" t="s">
        <v>2</v>
      </c>
      <c r="B34" s="31"/>
      <c r="C34" s="31"/>
      <c r="D34" s="31"/>
      <c r="E34">
        <f t="shared" si="4"/>
        <v>0</v>
      </c>
      <c r="F34">
        <f t="shared" si="5"/>
        <v>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11" x14ac:dyDescent="0.25">
      <c r="B35" s="31"/>
      <c r="C35" s="31"/>
      <c r="D35" s="31"/>
      <c r="E35">
        <f t="shared" si="4"/>
        <v>0</v>
      </c>
      <c r="F35">
        <f t="shared" si="5"/>
        <v>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11" x14ac:dyDescent="0.25">
      <c r="B36" s="30" t="str">
        <f>B5</f>
        <v>X</v>
      </c>
      <c r="C36" s="30" t="str">
        <f>C5</f>
        <v>ln(y)</v>
      </c>
      <c r="D36" s="30"/>
      <c r="E36" s="30" t="str">
        <f>E5</f>
        <v>X*Y</v>
      </c>
      <c r="F36" s="30" t="str">
        <f>F5</f>
        <v>X*X</v>
      </c>
      <c r="G36" s="30" t="str">
        <f>G5</f>
        <v>X^3</v>
      </c>
      <c r="H36" s="30" t="str">
        <f>H5</f>
        <v>X^4</v>
      </c>
      <c r="I36" s="30" t="str">
        <f>I5</f>
        <v>X^2y</v>
      </c>
    </row>
    <row r="37" spans="1:11" x14ac:dyDescent="0.25">
      <c r="A37" t="s">
        <v>30</v>
      </c>
      <c r="B37" s="52" t="e">
        <f ca="1">SUM(B6:B35)</f>
        <v>#REF!</v>
      </c>
      <c r="C37" s="38" t="e">
        <f ca="1">SUM(D6:D35)</f>
        <v>#REF!</v>
      </c>
      <c r="D37" s="38"/>
      <c r="E37" s="49">
        <f ca="1">SUM(E6:E35)</f>
        <v>0</v>
      </c>
      <c r="F37" s="49">
        <f ca="1">SUM(F6:F35)</f>
        <v>0</v>
      </c>
      <c r="G37" s="50">
        <f ca="1">SUM(G6:G35)</f>
        <v>0</v>
      </c>
      <c r="H37" s="51">
        <f ca="1">SUM(H6:H35)</f>
        <v>0</v>
      </c>
      <c r="I37" s="51">
        <f ca="1">SUM(I6:I35)</f>
        <v>0</v>
      </c>
    </row>
    <row r="38" spans="1:11" ht="26.25" x14ac:dyDescent="0.25">
      <c r="A38" s="45" t="s">
        <v>31</v>
      </c>
      <c r="B38" s="38">
        <f ca="1">COUNT(B7:B22)</f>
        <v>2</v>
      </c>
      <c r="C38" s="38"/>
      <c r="D38" s="38"/>
      <c r="E38" s="38"/>
      <c r="F38" s="38"/>
      <c r="K38" t="s">
        <v>2</v>
      </c>
    </row>
    <row r="39" spans="1:11" x14ac:dyDescent="0.25">
      <c r="F39" s="38"/>
    </row>
    <row r="40" spans="1:11" x14ac:dyDescent="0.25">
      <c r="A40" t="s">
        <v>32</v>
      </c>
      <c r="B40" s="39" t="e">
        <f ca="1">n*F37*H37+2*B37*F37*G37-F37^3-B37^2*H37-n*G37^2</f>
        <v>#REF!</v>
      </c>
      <c r="C40" s="38"/>
      <c r="D40" s="38"/>
      <c r="E40" s="38"/>
      <c r="F40" s="38"/>
    </row>
    <row r="41" spans="1:11" ht="15.75" x14ac:dyDescent="0.25">
      <c r="A41" s="40" t="s">
        <v>33</v>
      </c>
      <c r="B41" s="47" t="e">
        <f ca="1">(n*F37*I37+B37*G37*C37+B37*F37*E37-F37^2*C37-B37^2*I37-n*G37*E37)/B40</f>
        <v>#REF!</v>
      </c>
      <c r="C41" s="38" t="s">
        <v>34</v>
      </c>
      <c r="D41" s="38"/>
      <c r="E41" s="38"/>
      <c r="F41" s="38"/>
    </row>
    <row r="42" spans="1:11" ht="15.75" x14ac:dyDescent="0.25">
      <c r="A42" s="40" t="s">
        <v>35</v>
      </c>
      <c r="B42" s="47" t="e">
        <f ca="1">(n*H37*E37+B37*F37*I37+F37*G37*C37-F37^2*E37-B37*H37*C37-n*G37*I37)/B40</f>
        <v>#REF!</v>
      </c>
      <c r="C42" s="38" t="s">
        <v>36</v>
      </c>
      <c r="D42" s="38"/>
      <c r="E42" s="38"/>
      <c r="F42" s="38"/>
    </row>
    <row r="43" spans="1:11" ht="15.75" x14ac:dyDescent="0.25">
      <c r="A43" s="40" t="s">
        <v>78</v>
      </c>
      <c r="B43" s="48" t="e">
        <f ca="1">(F37*H37*C37+F37*G37*E37+B37*G37*I37-F37^2*I37-B37*H37*E37-G37^2*C37)/B40</f>
        <v>#REF!</v>
      </c>
      <c r="C43" s="38" t="s">
        <v>37</v>
      </c>
      <c r="D43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a</vt:lpstr>
      <vt:lpstr>b</vt:lpstr>
      <vt:lpstr>CoeffC</vt:lpstr>
      <vt:lpstr>Coefficients</vt:lpstr>
      <vt:lpstr>D</vt:lpstr>
      <vt:lpstr>n</vt:lpstr>
      <vt:lpstr>NumPeaks</vt:lpstr>
      <vt:lpstr>sumx</vt:lpstr>
      <vt:lpstr>sumx2</vt:lpstr>
      <vt:lpstr>sumx2y</vt:lpstr>
      <vt:lpstr>sumx3</vt:lpstr>
      <vt:lpstr>sumx4</vt:lpstr>
      <vt:lpstr>sumxy</vt:lpstr>
      <vt:lpstr>sumy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O'Haver</cp:lastModifiedBy>
  <dcterms:created xsi:type="dcterms:W3CDTF">2013-03-25T12:00:52Z</dcterms:created>
  <dcterms:modified xsi:type="dcterms:W3CDTF">2013-05-19T12:22:51Z</dcterms:modified>
</cp:coreProperties>
</file>