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Sheet1!$C$8:$F$9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Sheet1!$C$15:$F$15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1" i="1" l="1"/>
  <c r="C22" i="1" l="1"/>
  <c r="D22" i="1"/>
  <c r="E22" i="1"/>
  <c r="F22" i="1"/>
  <c r="E23" i="1" l="1"/>
  <c r="D23" i="1"/>
  <c r="E24" i="1"/>
  <c r="C23" i="1"/>
  <c r="D24" i="1"/>
  <c r="F24" i="1"/>
  <c r="F23" i="1"/>
  <c r="C24" i="1"/>
  <c r="C25" i="1"/>
  <c r="F25" i="1"/>
  <c r="D25" i="1"/>
  <c r="E25" i="1"/>
  <c r="E26" i="1" l="1"/>
  <c r="F26" i="1"/>
  <c r="D26" i="1"/>
  <c r="C26" i="1"/>
  <c r="C27" i="1" l="1"/>
  <c r="D27" i="1"/>
  <c r="F27" i="1"/>
  <c r="E27" i="1"/>
  <c r="E28" i="1" l="1"/>
  <c r="F28" i="1"/>
  <c r="D28" i="1"/>
  <c r="C28" i="1"/>
  <c r="D29" i="1" l="1"/>
  <c r="F29" i="1"/>
  <c r="C29" i="1"/>
  <c r="E29" i="1"/>
  <c r="D30" i="1" l="1"/>
  <c r="F30" i="1"/>
  <c r="C30" i="1"/>
  <c r="E30" i="1"/>
  <c r="E31" i="1" l="1"/>
  <c r="D31" i="1"/>
  <c r="C31" i="1"/>
  <c r="F31" i="1"/>
  <c r="D32" i="1" l="1"/>
  <c r="E32" i="1"/>
  <c r="C32" i="1"/>
  <c r="F32" i="1"/>
  <c r="E33" i="1" l="1"/>
  <c r="D33" i="1"/>
  <c r="C33" i="1"/>
  <c r="F33" i="1"/>
  <c r="E34" i="1" l="1"/>
  <c r="F34" i="1"/>
  <c r="D34" i="1"/>
  <c r="C34" i="1"/>
  <c r="E35" i="1" l="1"/>
  <c r="D35" i="1"/>
  <c r="C35" i="1"/>
  <c r="F35" i="1"/>
  <c r="D36" i="1" l="1"/>
  <c r="C36" i="1"/>
  <c r="F36" i="1"/>
  <c r="E36" i="1"/>
  <c r="F37" i="1" l="1"/>
  <c r="D37" i="1"/>
  <c r="C37" i="1"/>
  <c r="E37" i="1"/>
  <c r="D38" i="1" l="1"/>
  <c r="C38" i="1"/>
  <c r="F38" i="1"/>
  <c r="E38" i="1"/>
  <c r="D39" i="1" l="1"/>
  <c r="F39" i="1"/>
  <c r="E39" i="1"/>
  <c r="C39" i="1"/>
  <c r="D40" i="1" l="1"/>
  <c r="E40" i="1"/>
  <c r="F40" i="1"/>
  <c r="C40" i="1"/>
  <c r="F41" i="1" l="1"/>
  <c r="D41" i="1"/>
  <c r="E41" i="1"/>
  <c r="C41" i="1"/>
  <c r="C42" i="1" l="1"/>
  <c r="D42" i="1"/>
  <c r="E42" i="1"/>
  <c r="F42" i="1"/>
  <c r="C43" i="1" l="1"/>
  <c r="D43" i="1"/>
  <c r="F43" i="1"/>
  <c r="E43" i="1"/>
  <c r="C44" i="1" l="1"/>
  <c r="F44" i="1"/>
  <c r="E44" i="1"/>
  <c r="D44" i="1"/>
  <c r="D45" i="1" l="1"/>
  <c r="F45" i="1"/>
  <c r="E45" i="1"/>
  <c r="C45" i="1"/>
  <c r="D46" i="1" l="1"/>
  <c r="E46" i="1"/>
  <c r="F46" i="1"/>
  <c r="C46" i="1"/>
  <c r="F47" i="1" l="1"/>
  <c r="E47" i="1"/>
  <c r="C47" i="1"/>
  <c r="D47" i="1"/>
  <c r="D48" i="1" l="1"/>
  <c r="C48" i="1"/>
  <c r="F48" i="1"/>
  <c r="E48" i="1"/>
  <c r="E49" i="1" l="1"/>
  <c r="D49" i="1"/>
  <c r="C49" i="1"/>
  <c r="F49" i="1"/>
  <c r="F50" i="1" l="1"/>
  <c r="D50" i="1"/>
  <c r="E50" i="1"/>
  <c r="C50" i="1"/>
  <c r="F51" i="1" l="1"/>
  <c r="C51" i="1"/>
  <c r="D51" i="1"/>
  <c r="E51" i="1"/>
  <c r="C52" i="1" l="1"/>
  <c r="F52" i="1"/>
  <c r="D52" i="1"/>
  <c r="E52" i="1"/>
  <c r="D53" i="1" l="1"/>
  <c r="F53" i="1"/>
  <c r="C53" i="1"/>
  <c r="E53" i="1"/>
  <c r="D54" i="1" l="1"/>
  <c r="E54" i="1"/>
  <c r="F54" i="1"/>
  <c r="C54" i="1"/>
  <c r="F55" i="1" l="1"/>
  <c r="E55" i="1"/>
  <c r="C55" i="1"/>
  <c r="D55" i="1"/>
  <c r="D56" i="1" l="1"/>
  <c r="E56" i="1"/>
  <c r="F56" i="1"/>
  <c r="C56" i="1"/>
  <c r="F57" i="1" l="1"/>
  <c r="D57" i="1"/>
  <c r="E57" i="1"/>
  <c r="C57" i="1"/>
  <c r="C58" i="1" l="1"/>
  <c r="F58" i="1"/>
  <c r="E58" i="1"/>
  <c r="D58" i="1"/>
  <c r="C59" i="1" l="1"/>
  <c r="F59" i="1"/>
  <c r="E59" i="1"/>
  <c r="D59" i="1"/>
  <c r="C60" i="1" l="1"/>
  <c r="D60" i="1"/>
  <c r="E60" i="1"/>
  <c r="F60" i="1"/>
  <c r="D61" i="1" l="1"/>
  <c r="C61" i="1"/>
  <c r="F61" i="1"/>
  <c r="E61" i="1"/>
  <c r="D62" i="1" l="1"/>
  <c r="E62" i="1"/>
  <c r="F62" i="1"/>
  <c r="C62" i="1"/>
  <c r="E63" i="1" l="1"/>
  <c r="D63" i="1"/>
  <c r="C63" i="1"/>
  <c r="F63" i="1"/>
  <c r="F64" i="1" l="1"/>
  <c r="C64" i="1"/>
  <c r="E64" i="1"/>
  <c r="D64" i="1"/>
  <c r="D65" i="1" l="1"/>
  <c r="E65" i="1"/>
  <c r="F65" i="1"/>
  <c r="C65" i="1"/>
  <c r="D66" i="1" l="1"/>
  <c r="C66" i="1"/>
  <c r="F66" i="1"/>
  <c r="E66" i="1"/>
  <c r="D67" i="1" l="1"/>
  <c r="C67" i="1"/>
  <c r="F67" i="1"/>
  <c r="E67" i="1"/>
  <c r="F68" i="1" l="1"/>
  <c r="E68" i="1"/>
  <c r="D68" i="1"/>
  <c r="C68" i="1"/>
  <c r="D69" i="1" l="1"/>
  <c r="E69" i="1"/>
  <c r="F69" i="1"/>
  <c r="C69" i="1"/>
  <c r="C70" i="1" l="1"/>
  <c r="F70" i="1"/>
  <c r="D70" i="1"/>
  <c r="E70" i="1"/>
  <c r="D71" i="1" l="1"/>
  <c r="C71" i="1"/>
  <c r="F71" i="1"/>
  <c r="E71" i="1"/>
  <c r="D72" i="1" l="1"/>
  <c r="F72" i="1"/>
  <c r="C72" i="1"/>
  <c r="E72" i="1"/>
  <c r="F73" i="1" l="1"/>
  <c r="C73" i="1"/>
  <c r="E73" i="1"/>
  <c r="D73" i="1"/>
  <c r="C74" i="1" l="1"/>
  <c r="D74" i="1"/>
  <c r="E74" i="1"/>
  <c r="F74" i="1"/>
  <c r="C75" i="1" l="1"/>
  <c r="D75" i="1"/>
  <c r="F75" i="1"/>
  <c r="E75" i="1"/>
  <c r="E76" i="1" l="1"/>
  <c r="F76" i="1"/>
  <c r="D76" i="1"/>
  <c r="C76" i="1"/>
  <c r="D77" i="1" l="1"/>
  <c r="C77" i="1"/>
  <c r="F77" i="1"/>
  <c r="E77" i="1"/>
  <c r="D78" i="1" l="1"/>
  <c r="C78" i="1"/>
  <c r="F78" i="1"/>
  <c r="E78" i="1"/>
  <c r="D79" i="1" l="1"/>
  <c r="C79" i="1"/>
  <c r="F79" i="1"/>
  <c r="E79" i="1"/>
  <c r="D80" i="1" l="1"/>
  <c r="F80" i="1"/>
  <c r="C80" i="1"/>
  <c r="E80" i="1"/>
  <c r="E81" i="1" l="1"/>
  <c r="F81" i="1"/>
  <c r="C81" i="1"/>
  <c r="D81" i="1"/>
  <c r="D82" i="1" l="1"/>
  <c r="C82" i="1"/>
  <c r="F82" i="1"/>
  <c r="E82" i="1"/>
  <c r="C83" i="1" l="1"/>
  <c r="F83" i="1"/>
  <c r="E83" i="1"/>
  <c r="D83" i="1"/>
  <c r="D84" i="1" l="1"/>
  <c r="C84" i="1"/>
  <c r="F84" i="1"/>
  <c r="E84" i="1"/>
  <c r="F85" i="1" l="1"/>
  <c r="E85" i="1"/>
  <c r="C85" i="1"/>
  <c r="D85" i="1"/>
  <c r="F86" i="1" l="1"/>
  <c r="D86" i="1"/>
  <c r="E86" i="1"/>
  <c r="C86" i="1"/>
  <c r="F87" i="1" l="1"/>
  <c r="E87" i="1"/>
  <c r="C87" i="1"/>
  <c r="D87" i="1"/>
  <c r="F88" i="1" l="1"/>
  <c r="D88" i="1"/>
  <c r="E88" i="1"/>
  <c r="C88" i="1"/>
  <c r="C89" i="1" l="1"/>
  <c r="D89" i="1"/>
  <c r="E89" i="1"/>
  <c r="F89" i="1"/>
  <c r="D90" i="1" l="1"/>
  <c r="F90" i="1"/>
  <c r="E90" i="1"/>
  <c r="C90" i="1"/>
  <c r="D91" i="1" l="1"/>
  <c r="E91" i="1"/>
  <c r="F91" i="1"/>
  <c r="C91" i="1"/>
  <c r="E92" i="1" l="1"/>
  <c r="C92" i="1"/>
  <c r="D92" i="1"/>
  <c r="F92" i="1"/>
  <c r="C93" i="1" l="1"/>
  <c r="E93" i="1"/>
  <c r="D93" i="1"/>
  <c r="F93" i="1"/>
  <c r="C94" i="1" l="1"/>
  <c r="F94" i="1"/>
  <c r="E94" i="1"/>
  <c r="D94" i="1"/>
  <c r="C95" i="1" l="1"/>
  <c r="E95" i="1"/>
  <c r="D95" i="1"/>
  <c r="F95" i="1"/>
  <c r="C96" i="1" l="1"/>
  <c r="F96" i="1"/>
  <c r="D96" i="1"/>
  <c r="E96" i="1"/>
  <c r="E97" i="1" l="1"/>
  <c r="D97" i="1"/>
  <c r="C97" i="1"/>
  <c r="F97" i="1"/>
  <c r="F98" i="1" l="1"/>
  <c r="C98" i="1"/>
  <c r="E98" i="1"/>
  <c r="D98" i="1"/>
  <c r="D99" i="1" l="1"/>
  <c r="F99" i="1"/>
  <c r="E99" i="1"/>
  <c r="C99" i="1"/>
  <c r="D100" i="1" l="1"/>
  <c r="E100" i="1"/>
  <c r="F100" i="1"/>
  <c r="C100" i="1"/>
  <c r="C101" i="1" l="1"/>
  <c r="E101" i="1"/>
  <c r="F101" i="1"/>
  <c r="D101" i="1"/>
  <c r="D102" i="1" l="1"/>
  <c r="F102" i="1"/>
  <c r="E102" i="1"/>
  <c r="C102" i="1"/>
  <c r="F103" i="1" l="1"/>
  <c r="C103" i="1"/>
  <c r="D103" i="1"/>
  <c r="E103" i="1"/>
  <c r="C104" i="1" l="1"/>
  <c r="D104" i="1"/>
  <c r="E104" i="1"/>
  <c r="F104" i="1"/>
  <c r="E105" i="1" l="1"/>
  <c r="D105" i="1"/>
  <c r="C105" i="1"/>
  <c r="F105" i="1"/>
  <c r="E106" i="1" l="1"/>
  <c r="F106" i="1"/>
  <c r="C106" i="1"/>
  <c r="D106" i="1"/>
  <c r="E107" i="1" l="1"/>
  <c r="F107" i="1"/>
  <c r="D107" i="1"/>
  <c r="C107" i="1"/>
  <c r="F108" i="1" l="1"/>
  <c r="C108" i="1"/>
  <c r="D108" i="1"/>
  <c r="E108" i="1"/>
  <c r="C109" i="1" l="1"/>
  <c r="D109" i="1"/>
  <c r="F109" i="1"/>
  <c r="E109" i="1"/>
  <c r="F110" i="1" l="1"/>
  <c r="D110" i="1"/>
  <c r="E110" i="1"/>
  <c r="C110" i="1"/>
  <c r="E111" i="1" l="1"/>
  <c r="C111" i="1"/>
  <c r="F111" i="1"/>
  <c r="D111" i="1"/>
  <c r="C112" i="1" l="1"/>
  <c r="D112" i="1"/>
  <c r="F112" i="1"/>
  <c r="E112" i="1"/>
  <c r="D113" i="1" l="1"/>
  <c r="C113" i="1"/>
  <c r="E113" i="1"/>
  <c r="F113" i="1"/>
  <c r="D114" i="1" l="1"/>
  <c r="E114" i="1"/>
  <c r="C114" i="1"/>
  <c r="F114" i="1"/>
  <c r="C115" i="1" l="1"/>
  <c r="D115" i="1"/>
  <c r="E115" i="1"/>
  <c r="F115" i="1"/>
  <c r="F116" i="1" l="1"/>
  <c r="C116" i="1"/>
  <c r="E116" i="1"/>
  <c r="D116" i="1"/>
  <c r="D117" i="1" l="1"/>
  <c r="C117" i="1"/>
  <c r="F117" i="1"/>
  <c r="E117" i="1"/>
  <c r="F118" i="1" l="1"/>
  <c r="E118" i="1"/>
  <c r="D118" i="1"/>
  <c r="C118" i="1"/>
  <c r="E119" i="1" l="1"/>
  <c r="D119" i="1"/>
  <c r="F119" i="1"/>
  <c r="C119" i="1"/>
  <c r="E120" i="1" l="1"/>
  <c r="D120" i="1"/>
  <c r="F120" i="1"/>
  <c r="C120" i="1"/>
  <c r="F121" i="1" l="1"/>
  <c r="C121" i="1"/>
  <c r="D121" i="1"/>
  <c r="E121" i="1"/>
  <c r="F122" i="1" l="1"/>
  <c r="C122" i="1"/>
  <c r="O22" i="1" s="1" a="1"/>
  <c r="D122" i="1"/>
  <c r="E122" i="1"/>
  <c r="O22" i="1" l="1"/>
  <c r="F15" i="1" s="1"/>
  <c r="O25" i="1"/>
  <c r="R22" i="1"/>
  <c r="C15" i="1" s="1"/>
  <c r="O24" i="1"/>
  <c r="F12" i="1" s="1"/>
  <c r="Q25" i="1"/>
  <c r="P22" i="1"/>
  <c r="E15" i="1" s="1"/>
  <c r="Q24" i="1"/>
  <c r="O26" i="1"/>
  <c r="P24" i="1"/>
  <c r="P26" i="1"/>
  <c r="P25" i="1"/>
  <c r="Q23" i="1"/>
  <c r="Q26" i="1"/>
  <c r="P23" i="1"/>
  <c r="R24" i="1"/>
  <c r="S26" i="1"/>
  <c r="R23" i="1"/>
  <c r="S25" i="1"/>
  <c r="R25" i="1"/>
  <c r="Q22" i="1"/>
  <c r="D15" i="1" s="1"/>
  <c r="S23" i="1"/>
  <c r="S22" i="1"/>
  <c r="R26" i="1"/>
  <c r="S24" i="1"/>
  <c r="O23" i="1"/>
  <c r="F11" i="1" l="1"/>
  <c r="R31" i="1"/>
  <c r="Q28" i="1"/>
  <c r="D16" i="1" s="1"/>
  <c r="R28" i="1"/>
  <c r="C16" i="1" s="1"/>
  <c r="S28" i="1"/>
  <c r="P28" i="1"/>
  <c r="E16" i="1" s="1"/>
  <c r="O28" i="1"/>
  <c r="F16" i="1" s="1"/>
  <c r="J25" i="1" l="1"/>
  <c r="J29" i="1"/>
  <c r="J33" i="1"/>
  <c r="J37" i="1"/>
  <c r="J41" i="1"/>
  <c r="J45" i="1"/>
  <c r="J49" i="1"/>
  <c r="J53" i="1"/>
  <c r="J57" i="1"/>
  <c r="J61" i="1"/>
  <c r="J65" i="1"/>
  <c r="J69" i="1"/>
  <c r="J73" i="1"/>
  <c r="J77" i="1"/>
  <c r="J81" i="1"/>
  <c r="J85" i="1"/>
  <c r="J89" i="1"/>
  <c r="J26" i="1"/>
  <c r="J30" i="1"/>
  <c r="J34" i="1"/>
  <c r="J38" i="1"/>
  <c r="J42" i="1"/>
  <c r="J46" i="1"/>
  <c r="J50" i="1"/>
  <c r="J54" i="1"/>
  <c r="J58" i="1"/>
  <c r="J62" i="1"/>
  <c r="J66" i="1"/>
  <c r="J70" i="1"/>
  <c r="J74" i="1"/>
  <c r="J78" i="1"/>
  <c r="J82" i="1"/>
  <c r="J86" i="1"/>
  <c r="J90" i="1"/>
  <c r="J23" i="1"/>
  <c r="J31" i="1"/>
  <c r="J39" i="1"/>
  <c r="J47" i="1"/>
  <c r="J55" i="1"/>
  <c r="J63" i="1"/>
  <c r="J71" i="1"/>
  <c r="J79" i="1"/>
  <c r="J87" i="1"/>
  <c r="J91" i="1"/>
  <c r="J95" i="1"/>
  <c r="J99" i="1"/>
  <c r="J103" i="1"/>
  <c r="J107" i="1"/>
  <c r="J111" i="1"/>
  <c r="J115" i="1"/>
  <c r="J119" i="1"/>
  <c r="J43" i="1"/>
  <c r="J59" i="1"/>
  <c r="J75" i="1"/>
  <c r="J97" i="1"/>
  <c r="J105" i="1"/>
  <c r="J113" i="1"/>
  <c r="J121" i="1"/>
  <c r="J22" i="1"/>
  <c r="J24" i="1"/>
  <c r="J32" i="1"/>
  <c r="J48" i="1"/>
  <c r="J64" i="1"/>
  <c r="J80" i="1"/>
  <c r="J94" i="1"/>
  <c r="J102" i="1"/>
  <c r="J110" i="1"/>
  <c r="J118" i="1"/>
  <c r="J28" i="1"/>
  <c r="J36" i="1"/>
  <c r="J44" i="1"/>
  <c r="J52" i="1"/>
  <c r="J60" i="1"/>
  <c r="J68" i="1"/>
  <c r="J76" i="1"/>
  <c r="J84" i="1"/>
  <c r="J92" i="1"/>
  <c r="J96" i="1"/>
  <c r="J100" i="1"/>
  <c r="J104" i="1"/>
  <c r="J108" i="1"/>
  <c r="J112" i="1"/>
  <c r="J116" i="1"/>
  <c r="J120" i="1"/>
  <c r="J27" i="1"/>
  <c r="J35" i="1"/>
  <c r="J51" i="1"/>
  <c r="J67" i="1"/>
  <c r="J83" i="1"/>
  <c r="J93" i="1"/>
  <c r="J101" i="1"/>
  <c r="J109" i="1"/>
  <c r="J117" i="1"/>
  <c r="J40" i="1"/>
  <c r="J56" i="1"/>
  <c r="J72" i="1"/>
  <c r="J88" i="1"/>
  <c r="J98" i="1"/>
  <c r="J106" i="1"/>
  <c r="J114" i="1"/>
  <c r="J122" i="1"/>
  <c r="P31" i="1"/>
  <c r="O31" i="1"/>
  <c r="H23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3" i="1"/>
  <c r="H87" i="1"/>
  <c r="H24" i="1"/>
  <c r="H28" i="1"/>
  <c r="H32" i="1"/>
  <c r="H36" i="1"/>
  <c r="H40" i="1"/>
  <c r="H44" i="1"/>
  <c r="H48" i="1"/>
  <c r="H52" i="1"/>
  <c r="H56" i="1"/>
  <c r="H60" i="1"/>
  <c r="H64" i="1"/>
  <c r="H68" i="1"/>
  <c r="H72" i="1"/>
  <c r="H76" i="1"/>
  <c r="H80" i="1"/>
  <c r="H84" i="1"/>
  <c r="H88" i="1"/>
  <c r="H92" i="1"/>
  <c r="H25" i="1"/>
  <c r="H33" i="1"/>
  <c r="H41" i="1"/>
  <c r="H49" i="1"/>
  <c r="H57" i="1"/>
  <c r="H65" i="1"/>
  <c r="H73" i="1"/>
  <c r="H81" i="1"/>
  <c r="H89" i="1"/>
  <c r="H93" i="1"/>
  <c r="H97" i="1"/>
  <c r="H101" i="1"/>
  <c r="H105" i="1"/>
  <c r="H109" i="1"/>
  <c r="H113" i="1"/>
  <c r="H117" i="1"/>
  <c r="H121" i="1"/>
  <c r="H22" i="1"/>
  <c r="H37" i="1"/>
  <c r="H53" i="1"/>
  <c r="H69" i="1"/>
  <c r="H85" i="1"/>
  <c r="H91" i="1"/>
  <c r="H99" i="1"/>
  <c r="H107" i="1"/>
  <c r="H115" i="1"/>
  <c r="H42" i="1"/>
  <c r="H58" i="1"/>
  <c r="H74" i="1"/>
  <c r="H90" i="1"/>
  <c r="H96" i="1"/>
  <c r="H104" i="1"/>
  <c r="H112" i="1"/>
  <c r="H120" i="1"/>
  <c r="H30" i="1"/>
  <c r="H38" i="1"/>
  <c r="H46" i="1"/>
  <c r="H54" i="1"/>
  <c r="H62" i="1"/>
  <c r="H70" i="1"/>
  <c r="H78" i="1"/>
  <c r="H86" i="1"/>
  <c r="H94" i="1"/>
  <c r="H98" i="1"/>
  <c r="H102" i="1"/>
  <c r="H106" i="1"/>
  <c r="H110" i="1"/>
  <c r="H114" i="1"/>
  <c r="H118" i="1"/>
  <c r="H122" i="1"/>
  <c r="H29" i="1"/>
  <c r="H45" i="1"/>
  <c r="H61" i="1"/>
  <c r="H77" i="1"/>
  <c r="H95" i="1"/>
  <c r="H103" i="1"/>
  <c r="H111" i="1"/>
  <c r="H119" i="1"/>
  <c r="H26" i="1"/>
  <c r="H34" i="1"/>
  <c r="H50" i="1"/>
  <c r="H66" i="1"/>
  <c r="H82" i="1"/>
  <c r="H100" i="1"/>
  <c r="H108" i="1"/>
  <c r="H116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88" i="1"/>
  <c r="G25" i="1"/>
  <c r="G29" i="1"/>
  <c r="G33" i="1"/>
  <c r="G37" i="1"/>
  <c r="G41" i="1"/>
  <c r="G45" i="1"/>
  <c r="G49" i="1"/>
  <c r="G53" i="1"/>
  <c r="G57" i="1"/>
  <c r="G61" i="1"/>
  <c r="G65" i="1"/>
  <c r="G69" i="1"/>
  <c r="G73" i="1"/>
  <c r="G77" i="1"/>
  <c r="G81" i="1"/>
  <c r="G85" i="1"/>
  <c r="G89" i="1"/>
  <c r="G30" i="1"/>
  <c r="G38" i="1"/>
  <c r="G46" i="1"/>
  <c r="G54" i="1"/>
  <c r="G62" i="1"/>
  <c r="G70" i="1"/>
  <c r="G78" i="1"/>
  <c r="G86" i="1"/>
  <c r="G94" i="1"/>
  <c r="G98" i="1"/>
  <c r="G102" i="1"/>
  <c r="G106" i="1"/>
  <c r="G110" i="1"/>
  <c r="G114" i="1"/>
  <c r="G118" i="1"/>
  <c r="G122" i="1"/>
  <c r="G26" i="1"/>
  <c r="G34" i="1"/>
  <c r="G50" i="1"/>
  <c r="G66" i="1"/>
  <c r="G82" i="1"/>
  <c r="G96" i="1"/>
  <c r="G104" i="1"/>
  <c r="G112" i="1"/>
  <c r="G120" i="1"/>
  <c r="G39" i="1"/>
  <c r="G55" i="1"/>
  <c r="G71" i="1"/>
  <c r="G87" i="1"/>
  <c r="G93" i="1"/>
  <c r="G101" i="1"/>
  <c r="G109" i="1"/>
  <c r="G117" i="1"/>
  <c r="G27" i="1"/>
  <c r="G35" i="1"/>
  <c r="G43" i="1"/>
  <c r="G51" i="1"/>
  <c r="G59" i="1"/>
  <c r="G67" i="1"/>
  <c r="G75" i="1"/>
  <c r="G83" i="1"/>
  <c r="G91" i="1"/>
  <c r="G95" i="1"/>
  <c r="G99" i="1"/>
  <c r="G103" i="1"/>
  <c r="G107" i="1"/>
  <c r="G111" i="1"/>
  <c r="G115" i="1"/>
  <c r="G119" i="1"/>
  <c r="G22" i="1"/>
  <c r="G42" i="1"/>
  <c r="G58" i="1"/>
  <c r="G74" i="1"/>
  <c r="G90" i="1"/>
  <c r="G92" i="1"/>
  <c r="G100" i="1"/>
  <c r="G108" i="1"/>
  <c r="G116" i="1"/>
  <c r="G23" i="1"/>
  <c r="G31" i="1"/>
  <c r="G47" i="1"/>
  <c r="G63" i="1"/>
  <c r="G79" i="1"/>
  <c r="G97" i="1"/>
  <c r="G105" i="1"/>
  <c r="G113" i="1"/>
  <c r="G121" i="1"/>
  <c r="S31" i="1"/>
  <c r="I26" i="1"/>
  <c r="I30" i="1"/>
  <c r="I34" i="1"/>
  <c r="I38" i="1"/>
  <c r="I42" i="1"/>
  <c r="I46" i="1"/>
  <c r="I50" i="1"/>
  <c r="I54" i="1"/>
  <c r="I58" i="1"/>
  <c r="I62" i="1"/>
  <c r="I66" i="1"/>
  <c r="I70" i="1"/>
  <c r="I74" i="1"/>
  <c r="I78" i="1"/>
  <c r="I82" i="1"/>
  <c r="I86" i="1"/>
  <c r="I90" i="1"/>
  <c r="I23" i="1"/>
  <c r="I27" i="1"/>
  <c r="I31" i="1"/>
  <c r="I35" i="1"/>
  <c r="I39" i="1"/>
  <c r="I43" i="1"/>
  <c r="I47" i="1"/>
  <c r="I51" i="1"/>
  <c r="I55" i="1"/>
  <c r="I59" i="1"/>
  <c r="I63" i="1"/>
  <c r="I67" i="1"/>
  <c r="I71" i="1"/>
  <c r="I75" i="1"/>
  <c r="I79" i="1"/>
  <c r="I83" i="1"/>
  <c r="I87" i="1"/>
  <c r="I28" i="1"/>
  <c r="I36" i="1"/>
  <c r="I44" i="1"/>
  <c r="I52" i="1"/>
  <c r="I60" i="1"/>
  <c r="I68" i="1"/>
  <c r="I76" i="1"/>
  <c r="I84" i="1"/>
  <c r="I92" i="1"/>
  <c r="I96" i="1"/>
  <c r="I100" i="1"/>
  <c r="I104" i="1"/>
  <c r="I108" i="1"/>
  <c r="I112" i="1"/>
  <c r="I116" i="1"/>
  <c r="I120" i="1"/>
  <c r="I40" i="1"/>
  <c r="I56" i="1"/>
  <c r="I72" i="1"/>
  <c r="I88" i="1"/>
  <c r="I94" i="1"/>
  <c r="I102" i="1"/>
  <c r="I110" i="1"/>
  <c r="I118" i="1"/>
  <c r="I29" i="1"/>
  <c r="I45" i="1"/>
  <c r="I61" i="1"/>
  <c r="I77" i="1"/>
  <c r="I99" i="1"/>
  <c r="I107" i="1"/>
  <c r="I115" i="1"/>
  <c r="I22" i="1"/>
  <c r="I25" i="1"/>
  <c r="I33" i="1"/>
  <c r="I41" i="1"/>
  <c r="I49" i="1"/>
  <c r="I57" i="1"/>
  <c r="I65" i="1"/>
  <c r="I73" i="1"/>
  <c r="I81" i="1"/>
  <c r="I89" i="1"/>
  <c r="I93" i="1"/>
  <c r="I97" i="1"/>
  <c r="I101" i="1"/>
  <c r="I105" i="1"/>
  <c r="I109" i="1"/>
  <c r="I113" i="1"/>
  <c r="I117" i="1"/>
  <c r="I121" i="1"/>
  <c r="I24" i="1"/>
  <c r="I32" i="1"/>
  <c r="I48" i="1"/>
  <c r="I64" i="1"/>
  <c r="I80" i="1"/>
  <c r="I98" i="1"/>
  <c r="I106" i="1"/>
  <c r="I114" i="1"/>
  <c r="I122" i="1"/>
  <c r="I37" i="1"/>
  <c r="I53" i="1"/>
  <c r="I69" i="1"/>
  <c r="I85" i="1"/>
  <c r="I91" i="1"/>
  <c r="I95" i="1"/>
  <c r="I103" i="1"/>
  <c r="I111" i="1"/>
  <c r="I119" i="1"/>
  <c r="Q31" i="1"/>
  <c r="K108" i="1" l="1"/>
  <c r="L108" i="1" s="1"/>
  <c r="K63" i="1"/>
  <c r="L63" i="1" s="1"/>
  <c r="K22" i="1"/>
  <c r="L22" i="1" s="1"/>
  <c r="K59" i="1"/>
  <c r="L59" i="1" s="1"/>
  <c r="K27" i="1"/>
  <c r="L27" i="1" s="1"/>
  <c r="K39" i="1"/>
  <c r="L39" i="1" s="1"/>
  <c r="K34" i="1"/>
  <c r="L34" i="1" s="1"/>
  <c r="K107" i="1"/>
  <c r="L107" i="1" s="1"/>
  <c r="K93" i="1"/>
  <c r="L93" i="1" s="1"/>
  <c r="K96" i="1"/>
  <c r="L96" i="1" s="1"/>
  <c r="K114" i="1"/>
  <c r="L114" i="1" s="1"/>
  <c r="K70" i="1"/>
  <c r="L70" i="1" s="1"/>
  <c r="K38" i="1"/>
  <c r="L38" i="1" s="1"/>
  <c r="K81" i="1"/>
  <c r="L81" i="1" s="1"/>
  <c r="K65" i="1"/>
  <c r="L65" i="1" s="1"/>
  <c r="K49" i="1"/>
  <c r="L49" i="1" s="1"/>
  <c r="K33" i="1"/>
  <c r="L33" i="1" s="1"/>
  <c r="K84" i="1"/>
  <c r="L84" i="1" s="1"/>
  <c r="K68" i="1"/>
  <c r="L68" i="1" s="1"/>
  <c r="K52" i="1"/>
  <c r="L52" i="1" s="1"/>
  <c r="K36" i="1"/>
  <c r="L36" i="1" s="1"/>
  <c r="K103" i="1"/>
  <c r="L103" i="1" s="1"/>
  <c r="K94" i="1"/>
  <c r="L94" i="1" s="1"/>
  <c r="K62" i="1"/>
  <c r="L62" i="1" s="1"/>
  <c r="K30" i="1"/>
  <c r="L30" i="1" s="1"/>
  <c r="K29" i="1"/>
  <c r="L29" i="1" s="1"/>
  <c r="K64" i="1"/>
  <c r="L64" i="1" s="1"/>
  <c r="K48" i="1"/>
  <c r="L48" i="1" s="1"/>
  <c r="K116" i="1"/>
  <c r="L116" i="1" s="1"/>
  <c r="K91" i="1"/>
  <c r="L91" i="1" s="1"/>
  <c r="K47" i="1"/>
  <c r="L47" i="1" s="1"/>
  <c r="K82" i="1"/>
  <c r="L82" i="1" s="1"/>
  <c r="K98" i="1"/>
  <c r="L98" i="1" s="1"/>
  <c r="K119" i="1"/>
  <c r="L119" i="1" s="1"/>
  <c r="K51" i="1"/>
  <c r="L51" i="1" s="1"/>
  <c r="K87" i="1"/>
  <c r="L87" i="1" s="1"/>
  <c r="K26" i="1"/>
  <c r="L26" i="1" s="1"/>
  <c r="K77" i="1"/>
  <c r="L77" i="1" s="1"/>
  <c r="K97" i="1"/>
  <c r="L97" i="1" s="1"/>
  <c r="K31" i="1"/>
  <c r="L31" i="1" s="1"/>
  <c r="K100" i="1"/>
  <c r="L100" i="1" s="1"/>
  <c r="K58" i="1"/>
  <c r="L58" i="1" s="1"/>
  <c r="K115" i="1"/>
  <c r="L115" i="1" s="1"/>
  <c r="K99" i="1"/>
  <c r="L99" i="1" s="1"/>
  <c r="K75" i="1"/>
  <c r="L75" i="1" s="1"/>
  <c r="K43" i="1"/>
  <c r="L43" i="1" s="1"/>
  <c r="K109" i="1"/>
  <c r="L109" i="1" s="1"/>
  <c r="K71" i="1"/>
  <c r="L71" i="1" s="1"/>
  <c r="K112" i="1"/>
  <c r="L112" i="1" s="1"/>
  <c r="K66" i="1"/>
  <c r="L66" i="1" s="1"/>
  <c r="K122" i="1"/>
  <c r="L122" i="1" s="1"/>
  <c r="K106" i="1"/>
  <c r="L106" i="1" s="1"/>
  <c r="K86" i="1"/>
  <c r="L86" i="1" s="1"/>
  <c r="K54" i="1"/>
  <c r="L54" i="1" s="1"/>
  <c r="K89" i="1"/>
  <c r="L89" i="1" s="1"/>
  <c r="K73" i="1"/>
  <c r="L73" i="1" s="1"/>
  <c r="K57" i="1"/>
  <c r="L57" i="1" s="1"/>
  <c r="K41" i="1"/>
  <c r="L41" i="1" s="1"/>
  <c r="K25" i="1"/>
  <c r="L25" i="1" s="1"/>
  <c r="K76" i="1"/>
  <c r="L76" i="1" s="1"/>
  <c r="K60" i="1"/>
  <c r="L60" i="1" s="1"/>
  <c r="K44" i="1"/>
  <c r="L44" i="1" s="1"/>
  <c r="K28" i="1"/>
  <c r="L28" i="1" s="1"/>
  <c r="K113" i="1"/>
  <c r="L113" i="1" s="1"/>
  <c r="K90" i="1"/>
  <c r="L90" i="1" s="1"/>
  <c r="K105" i="1"/>
  <c r="L105" i="1" s="1"/>
  <c r="K74" i="1"/>
  <c r="L74" i="1" s="1"/>
  <c r="K83" i="1"/>
  <c r="L83" i="1" s="1"/>
  <c r="K117" i="1"/>
  <c r="L117" i="1" s="1"/>
  <c r="K120" i="1"/>
  <c r="L120" i="1" s="1"/>
  <c r="K110" i="1"/>
  <c r="L110" i="1" s="1"/>
  <c r="K61" i="1"/>
  <c r="L61" i="1" s="1"/>
  <c r="K45" i="1"/>
  <c r="L45" i="1" s="1"/>
  <c r="K80" i="1"/>
  <c r="L80" i="1" s="1"/>
  <c r="K32" i="1"/>
  <c r="L32" i="1" s="1"/>
  <c r="K121" i="1"/>
  <c r="L121" i="1" s="1"/>
  <c r="K79" i="1"/>
  <c r="L79" i="1" s="1"/>
  <c r="K23" i="1"/>
  <c r="L23" i="1" s="1"/>
  <c r="K92" i="1"/>
  <c r="L92" i="1" s="1"/>
  <c r="K42" i="1"/>
  <c r="L42" i="1" s="1"/>
  <c r="K111" i="1"/>
  <c r="L111" i="1" s="1"/>
  <c r="K95" i="1"/>
  <c r="L95" i="1" s="1"/>
  <c r="K67" i="1"/>
  <c r="L67" i="1" s="1"/>
  <c r="K35" i="1"/>
  <c r="L35" i="1" s="1"/>
  <c r="K101" i="1"/>
  <c r="L101" i="1" s="1"/>
  <c r="K55" i="1"/>
  <c r="L55" i="1" s="1"/>
  <c r="K104" i="1"/>
  <c r="L104" i="1" s="1"/>
  <c r="K50" i="1"/>
  <c r="L50" i="1" s="1"/>
  <c r="K118" i="1"/>
  <c r="L118" i="1" s="1"/>
  <c r="K102" i="1"/>
  <c r="L102" i="1" s="1"/>
  <c r="K78" i="1"/>
  <c r="L78" i="1" s="1"/>
  <c r="K46" i="1"/>
  <c r="L46" i="1" s="1"/>
  <c r="K85" i="1"/>
  <c r="L85" i="1" s="1"/>
  <c r="K69" i="1"/>
  <c r="L69" i="1" s="1"/>
  <c r="K53" i="1"/>
  <c r="L53" i="1" s="1"/>
  <c r="K37" i="1"/>
  <c r="L37" i="1" s="1"/>
  <c r="K88" i="1"/>
  <c r="L88" i="1" s="1"/>
  <c r="K72" i="1"/>
  <c r="L72" i="1" s="1"/>
  <c r="K56" i="1"/>
  <c r="L56" i="1" s="1"/>
  <c r="K40" i="1"/>
  <c r="L40" i="1" s="1"/>
  <c r="K24" i="1"/>
  <c r="L24" i="1" s="1"/>
  <c r="C12" i="1" l="1"/>
</calcChain>
</file>

<file path=xl/comments1.xml><?xml version="1.0" encoding="utf-8"?>
<comments xmlns="http://schemas.openxmlformats.org/spreadsheetml/2006/main">
  <authors>
    <author>Tom O'Haver</author>
  </authors>
  <commentList>
    <comment ref="O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Q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R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S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R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S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O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<sst xmlns="http://schemas.openxmlformats.org/spreadsheetml/2006/main" count="51" uniqueCount="35">
  <si>
    <t>Component 1</t>
  </si>
  <si>
    <t>Component 2</t>
  </si>
  <si>
    <t>Component 3</t>
  </si>
  <si>
    <t>Component 4</t>
  </si>
  <si>
    <t>Component 5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</si>
  <si>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</si>
  <si>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</si>
  <si>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</si>
  <si>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</si>
  <si>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</si>
  <si>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</si>
  <si>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Observed Spectrum</t>
  </si>
  <si>
    <t>Standard error</t>
  </si>
  <si>
    <t>Relative percent standard errors of each component (mirrored in cells B17-F17)</t>
  </si>
  <si>
    <t>© Tom O'Haver, 2013, 2014</t>
  </si>
  <si>
    <t>X</t>
  </si>
  <si>
    <t>Y</t>
  </si>
  <si>
    <t>Type or paste your data below</t>
  </si>
  <si>
    <t>Proposed model with 5 components (Gaussian bands)</t>
  </si>
  <si>
    <t>Calculated peak amplitudes</t>
  </si>
  <si>
    <t>Residuals</t>
  </si>
  <si>
    <t>RMS fitting error</t>
  </si>
  <si>
    <t>Tom O'Haver, toh@umd.edu, © 2015</t>
  </si>
  <si>
    <r>
      <t xml:space="preserve">Iterative curve fitting using </t>
    </r>
    <r>
      <rPr>
        <b/>
        <i/>
        <sz val="16"/>
        <color theme="1"/>
        <rFont val="Arial Black"/>
        <family val="2"/>
      </rPr>
      <t>Solver</t>
    </r>
  </si>
  <si>
    <t xml:space="preserve"> </t>
  </si>
  <si>
    <t>For help, see http://www.solver.com/excel-solver-help</t>
  </si>
  <si>
    <t>Type your first guesses for peak positions and widths in the Proposed model table.</t>
  </si>
  <si>
    <t>Type or paste your data into columns A and B, rows 22-122.</t>
  </si>
  <si>
    <t>R2=</t>
  </si>
  <si>
    <t>Adjusted R2=</t>
  </si>
  <si>
    <t>n=</t>
  </si>
  <si>
    <t>Alternative calculation using LINEST function: "=LINEST(B22:B122,C22:F122,FALSE,TRUE)"</t>
  </si>
  <si>
    <t>4-component Gaussian fit</t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</si>
  <si>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then select the cells</t>
    </r>
  </si>
  <si>
    <r>
      <t xml:space="preserve">in this table that you want to optimize, add any constraints,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</si>
</sst>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[$$-409]#,##0.00;[Red]&quot;-&quot;[$$-409]#,##0.00"/>
    <numFmt numFmtId="166" formatCode="0.0%"/>
    <numFmt numFmtId="167" formatCode="0.0000"/>
  </numFmts>
  <fonts count="21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8" fillId="3" borderId="0" applyNumberFormat="0" applyBorder="0" applyAlignment="0" applyProtection="0"/>
  </cellStyleXfs>
  <cellXfs count="56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5" xfId="0" applyNumberFormat="1" applyFont="1" applyFill="1" applyBorder="1"/>
    <xf numFmtId="164" fontId="11" fillId="2" borderId="0" xfId="0" applyNumberFormat="1" applyFont="1" applyFill="1"/>
    <xf numFmtId="164" fontId="11" fillId="0" borderId="15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4" fontId="11" fillId="2" borderId="16" xfId="0" applyNumberFormat="1" applyFont="1" applyFill="1" applyBorder="1"/>
    <xf numFmtId="164" fontId="11" fillId="2" borderId="17" xfId="0" applyNumberFormat="1" applyFont="1" applyFill="1" applyBorder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0" fontId="10" fillId="0" borderId="12" xfId="0" applyFont="1" applyBorder="1" applyAlignment="1">
      <alignment horizontal="center"/>
    </xf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/>
    <xf numFmtId="167" fontId="0" fillId="0" borderId="12" xfId="0" applyNumberForma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5" fillId="0" borderId="0" xfId="0" applyFont="1" applyAlignment="1"/>
    <xf numFmtId="0" fontId="16" fillId="0" borderId="0" xfId="0" applyFont="1"/>
    <xf numFmtId="0" fontId="13" fillId="0" borderId="9" xfId="0" applyFont="1" applyBorder="1"/>
    <xf numFmtId="0" fontId="14" fillId="0" borderId="11" xfId="0" applyFont="1" applyBorder="1"/>
    <xf numFmtId="0" fontId="18" fillId="3" borderId="12" xfId="6" applyBorder="1" applyAlignment="1">
      <alignment horizontal="center"/>
    </xf>
    <xf numFmtId="1" fontId="18" fillId="3" borderId="0" xfId="6" applyNumberFormat="1"/>
    <xf numFmtId="164" fontId="18" fillId="3" borderId="0" xfId="6" applyNumberFormat="1"/>
    <xf numFmtId="0" fontId="19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0" fillId="0" borderId="9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0" fillId="0" borderId="11" xfId="0" applyFont="1" applyBorder="1" applyAlignment="1">
      <alignment horizontal="left"/>
    </xf>
    <xf numFmtId="0" fontId="20" fillId="0" borderId="0" xfId="0" applyFont="1"/>
    <xf numFmtId="0" fontId="12" fillId="0" borderId="0" xfId="0" applyFont="1" applyAlignment="1"/>
    <xf numFmtId="0" fontId="12" fillId="0" borderId="0" xfId="0" applyFont="1"/>
    <xf numFmtId="0" fontId="12" fillId="0" borderId="0" xfId="0" applyFont="1" applyFill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86366111866539E-2"/>
          <c:y val="6.6615777194517348E-2"/>
          <c:w val="0.87579462205778491"/>
          <c:h val="0.8869922717993584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Sheet1!$G$21:$G$21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Sheet1!$A$22:$A$122</c:f>
              <c:numCache>
                <c:formatCode>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Sheet1!$G$22:$G$122</c:f>
              <c:numCache>
                <c:formatCode>0.000</c:formatCode>
                <c:ptCount val="101"/>
                <c:pt idx="0">
                  <c:v>4.5359607355755234E-2</c:v>
                </c:pt>
                <c:pt idx="1">
                  <c:v>5.9436854570673887E-2</c:v>
                </c:pt>
                <c:pt idx="2">
                  <c:v>7.681084235225924E-2</c:v>
                </c:pt>
                <c:pt idx="3">
                  <c:v>9.7897007218712209E-2</c:v>
                </c:pt>
                <c:pt idx="4">
                  <c:v>0.1230542111348979</c:v>
                </c:pt>
                <c:pt idx="5">
                  <c:v>0.15254701847624752</c:v>
                </c:pt>
                <c:pt idx="6">
                  <c:v>0.18650528581942336</c:v>
                </c:pt>
                <c:pt idx="7">
                  <c:v>0.22488409645818133</c:v>
                </c:pt>
                <c:pt idx="8">
                  <c:v>0.26742778082394053</c:v>
                </c:pt>
                <c:pt idx="9">
                  <c:v>0.31364218814869238</c:v>
                </c:pt>
                <c:pt idx="10">
                  <c:v>0.36277939111698387</c:v>
                </c:pt>
                <c:pt idx="11">
                  <c:v>0.41383852537236721</c:v>
                </c:pt>
                <c:pt idx="12">
                  <c:v>0.46558545680678731</c:v>
                </c:pt>
                <c:pt idx="13">
                  <c:v>0.51659247076703285</c:v>
                </c:pt>
                <c:pt idx="14">
                  <c:v>0.56529730634039643</c:v>
                </c:pt>
                <c:pt idx="15">
                  <c:v>0.61007880578434148</c:v>
                </c:pt>
                <c:pt idx="16">
                  <c:v>0.64934445673549013</c:v>
                </c:pt>
                <c:pt idx="17">
                  <c:v>0.68162343714852669</c:v>
                </c:pt>
                <c:pt idx="18">
                  <c:v>0.70565767635473242</c:v>
                </c:pt>
                <c:pt idx="19">
                  <c:v>0.72048310869613341</c:v>
                </c:pt>
                <c:pt idx="20">
                  <c:v>0.72549381538398572</c:v>
                </c:pt>
                <c:pt idx="21">
                  <c:v>0.72048310869613341</c:v>
                </c:pt>
                <c:pt idx="22">
                  <c:v>0.70565767635473242</c:v>
                </c:pt>
                <c:pt idx="23">
                  <c:v>0.68162343714852669</c:v>
                </c:pt>
                <c:pt idx="24">
                  <c:v>0.64934445673549013</c:v>
                </c:pt>
                <c:pt idx="25">
                  <c:v>0.61007880578434148</c:v>
                </c:pt>
                <c:pt idx="26">
                  <c:v>0.56529730634039643</c:v>
                </c:pt>
                <c:pt idx="27">
                  <c:v>0.51659247076703285</c:v>
                </c:pt>
                <c:pt idx="28">
                  <c:v>0.46558545680678731</c:v>
                </c:pt>
                <c:pt idx="29">
                  <c:v>0.41383852537236721</c:v>
                </c:pt>
                <c:pt idx="30">
                  <c:v>0.36277939111698387</c:v>
                </c:pt>
                <c:pt idx="31">
                  <c:v>0.31364218814869238</c:v>
                </c:pt>
                <c:pt idx="32">
                  <c:v>0.26742778082394053</c:v>
                </c:pt>
                <c:pt idx="33">
                  <c:v>0.22488409645818133</c:v>
                </c:pt>
                <c:pt idx="34">
                  <c:v>0.18650528581942336</c:v>
                </c:pt>
                <c:pt idx="35">
                  <c:v>0.15254701847624752</c:v>
                </c:pt>
                <c:pt idx="36">
                  <c:v>0.1230542111348979</c:v>
                </c:pt>
                <c:pt idx="37">
                  <c:v>9.7897007218712209E-2</c:v>
                </c:pt>
                <c:pt idx="38">
                  <c:v>7.681084235225924E-2</c:v>
                </c:pt>
                <c:pt idx="39">
                  <c:v>5.9436854570673887E-2</c:v>
                </c:pt>
                <c:pt idx="40">
                  <c:v>4.5359607355755234E-2</c:v>
                </c:pt>
                <c:pt idx="41">
                  <c:v>3.4139954082772976E-2</c:v>
                </c:pt>
                <c:pt idx="42">
                  <c:v>2.534175901116454E-2</c:v>
                </c:pt>
                <c:pt idx="43">
                  <c:v>1.8552000976999519E-2</c:v>
                </c:pt>
                <c:pt idx="44">
                  <c:v>1.3394451628572408E-2</c:v>
                </c:pt>
                <c:pt idx="45">
                  <c:v>9.5376042009557658E-3</c:v>
                </c:pt>
                <c:pt idx="46">
                  <c:v>6.6978255405079103E-3</c:v>
                </c:pt>
                <c:pt idx="47">
                  <c:v>4.6388309329501755E-3</c:v>
                </c:pt>
                <c:pt idx="48">
                  <c:v>3.1685709458614832E-3</c:v>
                </c:pt>
                <c:pt idx="49">
                  <c:v>2.134511527873569E-3</c:v>
                </c:pt>
                <c:pt idx="50">
                  <c:v>1.4181225127228667E-3</c:v>
                </c:pt>
                <c:pt idx="51">
                  <c:v>9.2919994674466044E-4</c:v>
                </c:pt>
                <c:pt idx="52">
                  <c:v>6.004609635510762E-4</c:v>
                </c:pt>
                <c:pt idx="53">
                  <c:v>3.8268422425429541E-4</c:v>
                </c:pt>
                <c:pt idx="54">
                  <c:v>2.405340244056936E-4</c:v>
                </c:pt>
                <c:pt idx="55">
                  <c:v>1.4910515335332745E-4</c:v>
                </c:pt>
                <c:pt idx="56">
                  <c:v>9.1156778300431881E-5</c:v>
                </c:pt>
                <c:pt idx="57">
                  <c:v>5.4962371043216768E-5</c:v>
                </c:pt>
                <c:pt idx="58">
                  <c:v>3.268301621422381E-5</c:v>
                </c:pt>
                <c:pt idx="59">
                  <c:v>1.916721335008381E-5</c:v>
                </c:pt>
                <c:pt idx="60">
                  <c:v>1.1086028799396429E-5</c:v>
                </c:pt>
                <c:pt idx="61">
                  <c:v>6.3237283534244931E-6</c:v>
                </c:pt>
                <c:pt idx="62">
                  <c:v>3.5575465131978532E-6</c:v>
                </c:pt>
                <c:pt idx="63">
                  <c:v>1.9738227306681054E-6</c:v>
                </c:pt>
                <c:pt idx="64">
                  <c:v>1.080055027758088E-6</c:v>
                </c:pt>
                <c:pt idx="65">
                  <c:v>5.8285939033720798E-7</c:v>
                </c:pt>
                <c:pt idx="66">
                  <c:v>3.1021435474389836E-7</c:v>
                </c:pt>
                <c:pt idx="67">
                  <c:v>1.6283215133706848E-7</c:v>
                </c:pt>
                <c:pt idx="68">
                  <c:v>8.4294377760101338E-8</c:v>
                </c:pt>
                <c:pt idx="69">
                  <c:v>4.3036528820307276E-8</c:v>
                </c:pt>
                <c:pt idx="70">
                  <c:v>2.1669856701393442E-8</c:v>
                </c:pt>
                <c:pt idx="71">
                  <c:v>1.0761059218676956E-8</c:v>
                </c:pt>
                <c:pt idx="72">
                  <c:v>5.2702859713176003E-9</c:v>
                </c:pt>
                <c:pt idx="73">
                  <c:v>2.5456196739148437E-9</c:v>
                </c:pt>
                <c:pt idx="74">
                  <c:v>1.2126431958486293E-9</c:v>
                </c:pt>
                <c:pt idx="75">
                  <c:v>5.6970853739228107E-10</c:v>
                </c:pt>
                <c:pt idx="76">
                  <c:v>2.6396880045170488E-10</c:v>
                </c:pt>
                <c:pt idx="77">
                  <c:v>1.2062370058464418E-10</c:v>
                </c:pt>
                <c:pt idx="78">
                  <c:v>5.4361680643176528E-11</c:v>
                </c:pt>
                <c:pt idx="79">
                  <c:v>2.4162022237812582E-11</c:v>
                </c:pt>
                <c:pt idx="80">
                  <c:v>1.0591412004502703E-11</c:v>
                </c:pt>
                <c:pt idx="81">
                  <c:v>4.578831088888524E-12</c:v>
                </c:pt>
                <c:pt idx="82">
                  <c:v>1.9522505833391363E-12</c:v>
                </c:pt>
                <c:pt idx="83">
                  <c:v>8.2091213861392562E-13</c:v>
                </c:pt>
                <c:pt idx="84">
                  <c:v>3.404379538694012E-13</c:v>
                </c:pt>
                <c:pt idx="85">
                  <c:v>1.3923853447976354E-13</c:v>
                </c:pt>
                <c:pt idx="86">
                  <c:v>5.6164396080438254E-14</c:v>
                </c:pt>
                <c:pt idx="87">
                  <c:v>2.2343073855128779E-14</c:v>
                </c:pt>
                <c:pt idx="88">
                  <c:v>8.7660698447498965E-15</c:v>
                </c:pt>
                <c:pt idx="89">
                  <c:v>3.391931788399923E-15</c:v>
                </c:pt>
                <c:pt idx="90">
                  <c:v>1.2944028821844039E-15</c:v>
                </c:pt>
                <c:pt idx="91">
                  <c:v>4.8716043591970861E-16</c:v>
                </c:pt>
                <c:pt idx="92">
                  <c:v>1.8082344014837704E-16</c:v>
                </c:pt>
                <c:pt idx="93">
                  <c:v>6.6193847067713364E-17</c:v>
                </c:pt>
                <c:pt idx="94">
                  <c:v>2.3897952574726128E-17</c:v>
                </c:pt>
                <c:pt idx="95">
                  <c:v>8.5091062292339771E-18</c:v>
                </c:pt>
                <c:pt idx="96">
                  <c:v>2.9880466529767266E-18</c:v>
                </c:pt>
                <c:pt idx="97">
                  <c:v>1.0348346932963662E-18</c:v>
                </c:pt>
                <c:pt idx="98">
                  <c:v>3.5345551659415112E-19</c:v>
                </c:pt>
                <c:pt idx="99">
                  <c:v>1.1906352231347527E-19</c:v>
                </c:pt>
                <c:pt idx="100">
                  <c:v>3.9555134556391153E-20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Sheet1!$H$21:$H$21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Sheet1!$A$22:$A$122</c:f>
              <c:numCache>
                <c:formatCode>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Sheet1!$H$22:$H$122</c:f>
              <c:numCache>
                <c:formatCode>0.000</c:formatCode>
                <c:ptCount val="101"/>
                <c:pt idx="0">
                  <c:v>8.2218437237586223E-6</c:v>
                </c:pt>
                <c:pt idx="1">
                  <c:v>1.4215174399773245E-5</c:v>
                </c:pt>
                <c:pt idx="2">
                  <c:v>2.4239036051308768E-5</c:v>
                </c:pt>
                <c:pt idx="3">
                  <c:v>4.0762299429455508E-5</c:v>
                </c:pt>
                <c:pt idx="4">
                  <c:v>6.7605523953560972E-5</c:v>
                </c:pt>
                <c:pt idx="5">
                  <c:v>1.1058236375363434E-4</c:v>
                </c:pt>
                <c:pt idx="6">
                  <c:v>1.783896826082597E-4</c:v>
                </c:pt>
                <c:pt idx="7">
                  <c:v>2.8381397381341077E-4</c:v>
                </c:pt>
                <c:pt idx="8">
                  <c:v>4.4532594077360295E-4</c:v>
                </c:pt>
                <c:pt idx="9">
                  <c:v>6.8913195955934848E-4</c:v>
                </c:pt>
                <c:pt idx="10">
                  <c:v>1.0517365498262197E-3</c:v>
                </c:pt>
                <c:pt idx="11">
                  <c:v>1.5830393846435983E-3</c:v>
                </c:pt>
                <c:pt idx="12">
                  <c:v>2.3499393349883336E-3</c:v>
                </c:pt>
                <c:pt idx="13">
                  <c:v>3.4403431275345639E-3</c:v>
                </c:pt>
                <c:pt idx="14">
                  <c:v>4.9673761343695345E-3</c:v>
                </c:pt>
                <c:pt idx="15">
                  <c:v>7.0734699195072782E-3</c:v>
                </c:pt>
                <c:pt idx="16">
                  <c:v>9.9338627066855797E-3</c:v>
                </c:pt>
                <c:pt idx="17">
                  <c:v>1.3758908221870376E-2</c:v>
                </c:pt>
                <c:pt idx="18">
                  <c:v>1.879446518182331E-2</c:v>
                </c:pt>
                <c:pt idx="19">
                  <c:v>2.5319559626269118E-2</c:v>
                </c:pt>
                <c:pt idx="20">
                  <c:v>3.3640504620588395E-2</c:v>
                </c:pt>
                <c:pt idx="21">
                  <c:v>4.4080755927537817E-2</c:v>
                </c:pt>
                <c:pt idx="22">
                  <c:v>5.6966002302368063E-2</c:v>
                </c:pt>
                <c:pt idx="23">
                  <c:v>7.2604348134089586E-2</c:v>
                </c:pt>
                <c:pt idx="24">
                  <c:v>9.1261939853215221E-2</c:v>
                </c:pt>
                <c:pt idx="25">
                  <c:v>0.11313498901475984</c:v>
                </c:pt>
                <c:pt idx="26">
                  <c:v>0.13831980246575939</c:v>
                </c:pt>
                <c:pt idx="27">
                  <c:v>0.16678306817482669</c:v>
                </c:pt>
                <c:pt idx="28">
                  <c:v>0.1983351713325624</c:v>
                </c:pt>
                <c:pt idx="29">
                  <c:v>0.23260962990432099</c:v>
                </c:pt>
                <c:pt idx="30">
                  <c:v>0.26905175098647949</c:v>
                </c:pt>
                <c:pt idx="31">
                  <c:v>0.30691925341810117</c:v>
                </c:pt>
                <c:pt idx="32">
                  <c:v>0.34529685383178749</c:v>
                </c:pt>
                <c:pt idx="33">
                  <c:v>0.38312570176149391</c:v>
                </c:pt>
                <c:pt idx="34">
                  <c:v>0.41924716183720256</c:v>
                </c:pt>
                <c:pt idx="35">
                  <c:v>0.4524589184369821</c:v>
                </c:pt>
                <c:pt idx="36">
                  <c:v>0.48157990050132371</c:v>
                </c:pt>
                <c:pt idx="37">
                  <c:v>0.50551928739275065</c:v>
                </c:pt>
                <c:pt idx="38">
                  <c:v>0.52334404343015284</c:v>
                </c:pt>
                <c:pt idx="39">
                  <c:v>0.53433917884372784</c:v>
                </c:pt>
                <c:pt idx="40">
                  <c:v>0.53805531995057365</c:v>
                </c:pt>
                <c:pt idx="41">
                  <c:v>0.53433917884372784</c:v>
                </c:pt>
                <c:pt idx="42">
                  <c:v>0.52334404343015284</c:v>
                </c:pt>
                <c:pt idx="43">
                  <c:v>0.50551928739275065</c:v>
                </c:pt>
                <c:pt idx="44">
                  <c:v>0.48157990050132371</c:v>
                </c:pt>
                <c:pt idx="45">
                  <c:v>0.4524589184369821</c:v>
                </c:pt>
                <c:pt idx="46">
                  <c:v>0.41924716183720256</c:v>
                </c:pt>
                <c:pt idx="47">
                  <c:v>0.38312570176149391</c:v>
                </c:pt>
                <c:pt idx="48">
                  <c:v>0.34529685383178749</c:v>
                </c:pt>
                <c:pt idx="49">
                  <c:v>0.30691925341810117</c:v>
                </c:pt>
                <c:pt idx="50">
                  <c:v>0.26905175098647949</c:v>
                </c:pt>
                <c:pt idx="51">
                  <c:v>0.23260962990432099</c:v>
                </c:pt>
                <c:pt idx="52">
                  <c:v>0.1983351713325624</c:v>
                </c:pt>
                <c:pt idx="53">
                  <c:v>0.16678306817482669</c:v>
                </c:pt>
                <c:pt idx="54">
                  <c:v>0.13831980246575939</c:v>
                </c:pt>
                <c:pt idx="55">
                  <c:v>0.11313498901475984</c:v>
                </c:pt>
                <c:pt idx="56">
                  <c:v>9.1261939853215221E-2</c:v>
                </c:pt>
                <c:pt idx="57">
                  <c:v>7.2604348134089586E-2</c:v>
                </c:pt>
                <c:pt idx="58">
                  <c:v>5.6966002302368063E-2</c:v>
                </c:pt>
                <c:pt idx="59">
                  <c:v>4.4080755927537817E-2</c:v>
                </c:pt>
                <c:pt idx="60">
                  <c:v>3.3640504620588395E-2</c:v>
                </c:pt>
                <c:pt idx="61">
                  <c:v>2.5319559626269118E-2</c:v>
                </c:pt>
                <c:pt idx="62">
                  <c:v>1.879446518182331E-2</c:v>
                </c:pt>
                <c:pt idx="63">
                  <c:v>1.3758908221870376E-2</c:v>
                </c:pt>
                <c:pt idx="64">
                  <c:v>9.9338627066855797E-3</c:v>
                </c:pt>
                <c:pt idx="65">
                  <c:v>7.0734699195072782E-3</c:v>
                </c:pt>
                <c:pt idx="66">
                  <c:v>4.9673761343695345E-3</c:v>
                </c:pt>
                <c:pt idx="67">
                  <c:v>3.4403431275345639E-3</c:v>
                </c:pt>
                <c:pt idx="68">
                  <c:v>2.3499393349883336E-3</c:v>
                </c:pt>
                <c:pt idx="69">
                  <c:v>1.5830393846435983E-3</c:v>
                </c:pt>
                <c:pt idx="70">
                  <c:v>1.0517365498262197E-3</c:v>
                </c:pt>
                <c:pt idx="71">
                  <c:v>6.8913195955934848E-4</c:v>
                </c:pt>
                <c:pt idx="72">
                  <c:v>4.4532594077360295E-4</c:v>
                </c:pt>
                <c:pt idx="73">
                  <c:v>2.8381397381341077E-4</c:v>
                </c:pt>
                <c:pt idx="74">
                  <c:v>1.783896826082597E-4</c:v>
                </c:pt>
                <c:pt idx="75">
                  <c:v>1.1058236375363434E-4</c:v>
                </c:pt>
                <c:pt idx="76">
                  <c:v>6.7605523953560972E-5</c:v>
                </c:pt>
                <c:pt idx="77">
                  <c:v>4.0762299429455508E-5</c:v>
                </c:pt>
                <c:pt idx="78">
                  <c:v>2.4239036051308768E-5</c:v>
                </c:pt>
                <c:pt idx="79">
                  <c:v>1.4215174399773245E-5</c:v>
                </c:pt>
                <c:pt idx="80">
                  <c:v>8.2218437237586223E-6</c:v>
                </c:pt>
                <c:pt idx="81">
                  <c:v>4.6899306518298349E-6</c:v>
                </c:pt>
                <c:pt idx="82">
                  <c:v>2.6384192212370597E-6</c:v>
                </c:pt>
                <c:pt idx="83">
                  <c:v>1.4638661258790175E-6</c:v>
                </c:pt>
                <c:pt idx="84">
                  <c:v>8.0101213987196634E-7</c:v>
                </c:pt>
                <c:pt idx="85">
                  <c:v>4.3227190791157397E-7</c:v>
                </c:pt>
                <c:pt idx="86">
                  <c:v>2.3006741112830355E-7</c:v>
                </c:pt>
                <c:pt idx="87">
                  <c:v>1.2076285617891227E-7</c:v>
                </c:pt>
                <c:pt idx="88">
                  <c:v>6.2516092396653385E-8</c:v>
                </c:pt>
                <c:pt idx="89">
                  <c:v>3.1917616377910273E-8</c:v>
                </c:pt>
                <c:pt idx="90">
                  <c:v>1.6071235113948154E-8</c:v>
                </c:pt>
                <c:pt idx="91">
                  <c:v>7.9808332450742861E-9</c:v>
                </c:pt>
                <c:pt idx="92">
                  <c:v>3.9086555176592976E-9</c:v>
                </c:pt>
                <c:pt idx="93">
                  <c:v>1.8879336792082599E-9</c:v>
                </c:pt>
                <c:pt idx="94">
                  <c:v>8.9934484470123962E-10</c:v>
                </c:pt>
                <c:pt idx="95">
                  <c:v>4.2251870776174159E-10</c:v>
                </c:pt>
                <c:pt idx="96">
                  <c:v>1.9576985271588895E-10</c:v>
                </c:pt>
                <c:pt idx="97">
                  <c:v>8.9459375718236546E-11</c:v>
                </c:pt>
                <c:pt idx="98">
                  <c:v>4.0316803329376663E-11</c:v>
                </c:pt>
                <c:pt idx="99">
                  <c:v>1.7919525060235397E-11</c:v>
                </c:pt>
                <c:pt idx="100">
                  <c:v>7.8550160648782856E-12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Sheet1!$I$21:$I$21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Sheet1!$A$22:$A$122</c:f>
              <c:numCache>
                <c:formatCode>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Sheet1!$I$22:$I$122</c:f>
              <c:numCache>
                <c:formatCode>0.000</c:formatCode>
                <c:ptCount val="101"/>
                <c:pt idx="0">
                  <c:v>2.2566768718657216E-12</c:v>
                </c:pt>
                <c:pt idx="1">
                  <c:v>5.1481215855257491E-12</c:v>
                </c:pt>
                <c:pt idx="2">
                  <c:v>1.1582662195659433E-11</c:v>
                </c:pt>
                <c:pt idx="3">
                  <c:v>2.5700890041148315E-11</c:v>
                </c:pt>
                <c:pt idx="4">
                  <c:v>5.6242952933967157E-11</c:v>
                </c:pt>
                <c:pt idx="5">
                  <c:v>1.213859001510888E-10</c:v>
                </c:pt>
                <c:pt idx="6">
                  <c:v>2.583738459738471E-10</c:v>
                </c:pt>
                <c:pt idx="7">
                  <c:v>5.4238670351486486E-10</c:v>
                </c:pt>
                <c:pt idx="8">
                  <c:v>1.1229222746253864E-9</c:v>
                </c:pt>
                <c:pt idx="9">
                  <c:v>2.292823038631846E-9</c:v>
                </c:pt>
                <c:pt idx="10">
                  <c:v>4.6171241770114753E-9</c:v>
                </c:pt>
                <c:pt idx="11">
                  <c:v>9.1696498250546568E-9</c:v>
                </c:pt>
                <c:pt idx="12">
                  <c:v>1.796032225341276E-8</c:v>
                </c:pt>
                <c:pt idx="13">
                  <c:v>3.469410403091526E-8</c:v>
                </c:pt>
                <c:pt idx="14">
                  <c:v>6.6096339125858916E-8</c:v>
                </c:pt>
                <c:pt idx="15">
                  <c:v>1.2418790857768074E-7</c:v>
                </c:pt>
                <c:pt idx="16">
                  <c:v>2.3012372669930962E-7</c:v>
                </c:pt>
                <c:pt idx="17">
                  <c:v>4.2055583368562365E-7</c:v>
                </c:pt>
                <c:pt idx="18">
                  <c:v>7.5799458405613079E-7</c:v>
                </c:pt>
                <c:pt idx="19">
                  <c:v>1.3473757335724191E-6</c:v>
                </c:pt>
                <c:pt idx="20">
                  <c:v>2.3620632246011738E-6</c:v>
                </c:pt>
                <c:pt idx="21">
                  <c:v>4.0838942953839839E-6</c:v>
                </c:pt>
                <c:pt idx="22">
                  <c:v>6.9636613854787209E-6</c:v>
                </c:pt>
                <c:pt idx="23">
                  <c:v>1.1710649298072812E-5</c:v>
                </c:pt>
                <c:pt idx="24">
                  <c:v>1.9422471075331797E-5</c:v>
                </c:pt>
                <c:pt idx="25">
                  <c:v>3.1769338300256644E-5</c:v>
                </c:pt>
                <c:pt idx="26">
                  <c:v>5.1249783271800898E-5</c:v>
                </c:pt>
                <c:pt idx="27">
                  <c:v>8.1537252798343201E-5</c:v>
                </c:pt>
                <c:pt idx="28">
                  <c:v>1.2793821714497102E-4</c:v>
                </c:pt>
                <c:pt idx="29">
                  <c:v>1.9798153714217551E-4</c:v>
                </c:pt>
                <c:pt idx="30">
                  <c:v>3.0215463949219266E-4</c:v>
                </c:pt>
                <c:pt idx="31">
                  <c:v>4.5479326039202792E-4</c:v>
                </c:pt>
                <c:pt idx="32">
                  <c:v>6.7511685574609434E-4</c:v>
                </c:pt>
                <c:pt idx="33">
                  <c:v>9.8838025321208983E-4</c:v>
                </c:pt>
                <c:pt idx="34">
                  <c:v>1.4270833749673788E-3</c:v>
                </c:pt>
                <c:pt idx="35">
                  <c:v>2.0321455537898134E-3</c:v>
                </c:pt>
                <c:pt idx="36">
                  <c:v>2.8539111865984617E-3</c:v>
                </c:pt>
                <c:pt idx="37">
                  <c:v>3.9528130445522034E-3</c:v>
                </c:pt>
                <c:pt idx="38">
                  <c:v>5.3994841696817647E-3</c:v>
                </c:pt>
                <c:pt idx="39">
                  <c:v>7.2740862835284324E-3</c:v>
                </c:pt>
                <c:pt idx="40">
                  <c:v>9.6646204295637046E-3</c:v>
                </c:pt>
                <c:pt idx="41">
                  <c:v>1.2664012597098847E-2</c:v>
                </c:pt>
                <c:pt idx="42">
                  <c:v>1.636583029450436E-2</c:v>
                </c:pt>
                <c:pt idx="43">
                  <c:v>2.0858589196739719E-2</c:v>
                </c:pt>
                <c:pt idx="44">
                  <c:v>2.621875082715602E-2</c:v>
                </c:pt>
                <c:pt idx="45">
                  <c:v>3.250268503586403E-2</c:v>
                </c:pt>
                <c:pt idx="46">
                  <c:v>3.9738059931052623E-2</c:v>
                </c:pt>
                <c:pt idx="47">
                  <c:v>4.7915305259756624E-2</c:v>
                </c:pt>
                <c:pt idx="48">
                  <c:v>5.6979946358728953E-2</c:v>
                </c:pt>
                <c:pt idx="49">
                  <c:v>6.6826696170030064E-2</c:v>
                </c:pt>
                <c:pt idx="50">
                  <c:v>7.7296196312180529E-2</c:v>
                </c:pt>
                <c:pt idx="51">
                  <c:v>8.817519595100351E-2</c:v>
                </c:pt>
                <c:pt idx="52">
                  <c:v>9.9200742243455584E-2</c:v>
                </c:pt>
                <c:pt idx="53">
                  <c:v>0.11006863678462565</c:v>
                </c:pt>
                <c:pt idx="54">
                  <c:v>0.12044601384631545</c:v>
                </c:pt>
                <c:pt idx="55">
                  <c:v>0.1299874587490023</c:v>
                </c:pt>
                <c:pt idx="56">
                  <c:v>0.13835366018867237</c:v>
                </c:pt>
                <c:pt idx="57">
                  <c:v>0.1452312350119857</c:v>
                </c:pt>
                <c:pt idx="58">
                  <c:v>0.15035213029265979</c:v>
                </c:pt>
                <c:pt idx="59">
                  <c:v>0.15351093577261152</c:v>
                </c:pt>
                <c:pt idx="60">
                  <c:v>0.15457855035406412</c:v>
                </c:pt>
                <c:pt idx="61">
                  <c:v>0.15351093577261152</c:v>
                </c:pt>
                <c:pt idx="62">
                  <c:v>0.15035213029265979</c:v>
                </c:pt>
                <c:pt idx="63">
                  <c:v>0.1452312350119857</c:v>
                </c:pt>
                <c:pt idx="64">
                  <c:v>0.13835366018867237</c:v>
                </c:pt>
                <c:pt idx="65">
                  <c:v>0.1299874587490023</c:v>
                </c:pt>
                <c:pt idx="66">
                  <c:v>0.12044601384631545</c:v>
                </c:pt>
                <c:pt idx="67">
                  <c:v>0.11006863678462565</c:v>
                </c:pt>
                <c:pt idx="68">
                  <c:v>9.9200742243455584E-2</c:v>
                </c:pt>
                <c:pt idx="69">
                  <c:v>8.817519595100351E-2</c:v>
                </c:pt>
                <c:pt idx="70">
                  <c:v>7.7296196312180529E-2</c:v>
                </c:pt>
                <c:pt idx="71">
                  <c:v>6.6826696170030064E-2</c:v>
                </c:pt>
                <c:pt idx="72">
                  <c:v>5.6979946358728953E-2</c:v>
                </c:pt>
                <c:pt idx="73">
                  <c:v>4.7915305259756624E-2</c:v>
                </c:pt>
                <c:pt idx="74">
                  <c:v>3.9738059931052623E-2</c:v>
                </c:pt>
                <c:pt idx="75">
                  <c:v>3.250268503586403E-2</c:v>
                </c:pt>
                <c:pt idx="76">
                  <c:v>2.621875082715602E-2</c:v>
                </c:pt>
                <c:pt idx="77">
                  <c:v>2.0858589196739719E-2</c:v>
                </c:pt>
                <c:pt idx="78">
                  <c:v>1.636583029450436E-2</c:v>
                </c:pt>
                <c:pt idx="79">
                  <c:v>1.2664012597098847E-2</c:v>
                </c:pt>
                <c:pt idx="80">
                  <c:v>9.6646204295637046E-3</c:v>
                </c:pt>
                <c:pt idx="81">
                  <c:v>7.2740862835284324E-3</c:v>
                </c:pt>
                <c:pt idx="82">
                  <c:v>5.3994841696817647E-3</c:v>
                </c:pt>
                <c:pt idx="83">
                  <c:v>3.9528130445522034E-3</c:v>
                </c:pt>
                <c:pt idx="84">
                  <c:v>2.8539111865984617E-3</c:v>
                </c:pt>
                <c:pt idx="85">
                  <c:v>2.0321455537898134E-3</c:v>
                </c:pt>
                <c:pt idx="86">
                  <c:v>1.4270833749673788E-3</c:v>
                </c:pt>
                <c:pt idx="87">
                  <c:v>9.8838025321208983E-4</c:v>
                </c:pt>
                <c:pt idx="88">
                  <c:v>6.7511685574609434E-4</c:v>
                </c:pt>
                <c:pt idx="89">
                  <c:v>4.5479326039202792E-4</c:v>
                </c:pt>
                <c:pt idx="90">
                  <c:v>3.0215463949219266E-4</c:v>
                </c:pt>
                <c:pt idx="91">
                  <c:v>1.9798153714217551E-4</c:v>
                </c:pt>
                <c:pt idx="92">
                  <c:v>1.2793821714497102E-4</c:v>
                </c:pt>
                <c:pt idx="93">
                  <c:v>8.1537252798343201E-5</c:v>
                </c:pt>
                <c:pt idx="94">
                  <c:v>5.1249783271800898E-5</c:v>
                </c:pt>
                <c:pt idx="95">
                  <c:v>3.1769338300256644E-5</c:v>
                </c:pt>
                <c:pt idx="96">
                  <c:v>1.9422471075331797E-5</c:v>
                </c:pt>
                <c:pt idx="97">
                  <c:v>1.1710649298072812E-5</c:v>
                </c:pt>
                <c:pt idx="98">
                  <c:v>6.9636613854787209E-6</c:v>
                </c:pt>
                <c:pt idx="99">
                  <c:v>4.0838942953839839E-6</c:v>
                </c:pt>
                <c:pt idx="100">
                  <c:v>2.3620632246011738E-6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Sheet1!$J$21:$J$21</c:f>
              <c:strCache>
                <c:ptCount val="1"/>
                <c:pt idx="0">
                  <c:v>Component 4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Sheet1!$A$22:$A$122</c:f>
              <c:numCache>
                <c:formatCode>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Sheet1!$J$22:$J$122</c:f>
              <c:numCache>
                <c:formatCode>0.000</c:formatCode>
                <c:ptCount val="101"/>
                <c:pt idx="0">
                  <c:v>1.1495601226232164E-20</c:v>
                </c:pt>
                <c:pt idx="1">
                  <c:v>3.4602505805030987E-20</c:v>
                </c:pt>
                <c:pt idx="2">
                  <c:v>1.0272202877190654E-19</c:v>
                </c:pt>
                <c:pt idx="3">
                  <c:v>3.0074596136807169E-19</c:v>
                </c:pt>
                <c:pt idx="4">
                  <c:v>8.683927675439582E-19</c:v>
                </c:pt>
                <c:pt idx="5">
                  <c:v>2.4729353875277598E-18</c:v>
                </c:pt>
                <c:pt idx="6">
                  <c:v>6.945276157026027E-18</c:v>
                </c:pt>
                <c:pt idx="7">
                  <c:v>1.9237403135004148E-17</c:v>
                </c:pt>
                <c:pt idx="8">
                  <c:v>5.2551310559638526E-17</c:v>
                </c:pt>
                <c:pt idx="9">
                  <c:v>1.4157964995787228E-16</c:v>
                </c:pt>
                <c:pt idx="10">
                  <c:v>3.761822460359509E-16</c:v>
                </c:pt>
                <c:pt idx="11">
                  <c:v>9.8577076436024397E-16</c:v>
                </c:pt>
                <c:pt idx="12">
                  <c:v>2.5476147252863158E-15</c:v>
                </c:pt>
                <c:pt idx="13">
                  <c:v>6.4933938434881115E-15</c:v>
                </c:pt>
                <c:pt idx="14">
                  <c:v>1.632262177069385E-14</c:v>
                </c:pt>
                <c:pt idx="15">
                  <c:v>4.0465812735952781E-14</c:v>
                </c:pt>
                <c:pt idx="16">
                  <c:v>9.893883572505061E-14</c:v>
                </c:pt>
                <c:pt idx="17">
                  <c:v>2.3857531248757543E-13</c:v>
                </c:pt>
                <c:pt idx="18">
                  <c:v>5.6736740884426342E-13</c:v>
                </c:pt>
                <c:pt idx="19">
                  <c:v>1.3307100802576362E-12</c:v>
                </c:pt>
                <c:pt idx="20">
                  <c:v>3.0780997256604886E-12</c:v>
                </c:pt>
                <c:pt idx="21">
                  <c:v>7.0220206701425147E-12</c:v>
                </c:pt>
                <c:pt idx="22">
                  <c:v>1.5798712598760945E-11</c:v>
                </c:pt>
                <c:pt idx="23">
                  <c:v>3.5055928286039645E-11</c:v>
                </c:pt>
                <c:pt idx="24">
                  <c:v>7.6715200193127728E-11</c:v>
                </c:pt>
                <c:pt idx="25">
                  <c:v>1.6556996290089615E-10</c:v>
                </c:pt>
                <c:pt idx="26">
                  <c:v>3.5242106405443174E-10</c:v>
                </c:pt>
                <c:pt idx="27">
                  <c:v>7.3981365436280478E-10</c:v>
                </c:pt>
                <c:pt idx="28">
                  <c:v>1.5316622368734603E-9</c:v>
                </c:pt>
                <c:pt idx="29">
                  <c:v>3.1274029765572373E-9</c:v>
                </c:pt>
                <c:pt idx="30">
                  <c:v>6.2977419761694097E-9</c:v>
                </c:pt>
                <c:pt idx="31">
                  <c:v>1.2507371774306444E-8</c:v>
                </c:pt>
                <c:pt idx="32">
                  <c:v>2.4497819643668202E-8</c:v>
                </c:pt>
                <c:pt idx="33">
                  <c:v>4.7322642169548108E-8</c:v>
                </c:pt>
                <c:pt idx="34">
                  <c:v>9.0155186091070496E-8</c:v>
                </c:pt>
                <c:pt idx="35">
                  <c:v>1.6939189304814863E-7</c:v>
                </c:pt>
                <c:pt idx="36">
                  <c:v>3.1388799559747628E-7</c:v>
                </c:pt>
                <c:pt idx="37">
                  <c:v>5.7363675430518758E-7</c:v>
                </c:pt>
                <c:pt idx="38">
                  <c:v>1.0339020842210073E-6</c:v>
                </c:pt>
                <c:pt idx="39">
                  <c:v>1.8378160061710609E-6</c:v>
                </c:pt>
                <c:pt idx="40">
                  <c:v>3.2218463592559153E-6</c:v>
                </c:pt>
                <c:pt idx="41">
                  <c:v>5.5704181963167043E-6</c:v>
                </c:pt>
                <c:pt idx="42">
                  <c:v>9.4984109012085539E-6</c:v>
                </c:pt>
                <c:pt idx="43">
                  <c:v>1.5973286579528071E-5</c:v>
                </c:pt>
                <c:pt idx="44">
                  <c:v>2.6492185759497123E-5</c:v>
                </c:pt>
                <c:pt idx="45">
                  <c:v>4.3333271469028443E-5</c:v>
                </c:pt>
                <c:pt idx="46">
                  <c:v>6.9904533429576661E-5</c:v>
                </c:pt>
                <c:pt idx="47">
                  <c:v>1.1121654083430696E-4</c:v>
                </c:pt>
                <c:pt idx="48">
                  <c:v>1.7450730142408262E-4</c:v>
                </c:pt>
                <c:pt idx="49">
                  <c:v>2.7004615625778153E-4</c:v>
                </c:pt>
                <c:pt idx="50">
                  <c:v>4.1213792037449626E-4</c:v>
                </c:pt>
                <c:pt idx="51">
                  <c:v>6.203364901274346E-4</c:v>
                </c:pt>
                <c:pt idx="52">
                  <c:v>9.2085713926015535E-4</c:v>
                </c:pt>
                <c:pt idx="53">
                  <c:v>1.3481473684555957E-3</c:v>
                </c:pt>
                <c:pt idx="54">
                  <c:v>1.9465369631541608E-3</c:v>
                </c:pt>
                <c:pt idx="55">
                  <c:v>2.7718397567708152E-3</c:v>
                </c:pt>
                <c:pt idx="56">
                  <c:v>3.8927253387700928E-3</c:v>
                </c:pt>
                <c:pt idx="57">
                  <c:v>5.3916238074279855E-3</c:v>
                </c:pt>
                <c:pt idx="58">
                  <c:v>7.364878396464789E-3</c:v>
                </c:pt>
                <c:pt idx="59">
                  <c:v>9.9218294266685252E-3</c:v>
                </c:pt>
                <c:pt idx="60">
                  <c:v>1.3182510027790511E-2</c:v>
                </c:pt>
                <c:pt idx="61">
                  <c:v>1.7273670939279433E-2</c:v>
                </c:pt>
                <c:pt idx="62">
                  <c:v>2.2322937930440878E-2</c:v>
                </c:pt>
                <c:pt idx="63">
                  <c:v>2.8451046086659111E-2</c:v>
                </c:pt>
                <c:pt idx="64">
                  <c:v>3.576228867073343E-2</c:v>
                </c:pt>
                <c:pt idx="65">
                  <c:v>4.4333553970182835E-2</c:v>
                </c:pt>
                <c:pt idx="66">
                  <c:v>5.4202581192284841E-2</c:v>
                </c:pt>
                <c:pt idx="67">
                  <c:v>6.5356316543918297E-2</c:v>
                </c:pt>
                <c:pt idx="68">
                  <c:v>7.7720456766124518E-2</c:v>
                </c:pt>
                <c:pt idx="69">
                  <c:v>9.1151390663078521E-2</c:v>
                </c:pt>
                <c:pt idx="70">
                  <c:v>0.10543175393401176</c:v>
                </c:pt>
                <c:pt idx="71">
                  <c:v>0.12027067315244479</c:v>
                </c:pt>
                <c:pt idx="72">
                  <c:v>0.13530948151759434</c:v>
                </c:pt>
                <c:pt idx="73">
                  <c:v>0.15013325341987191</c:v>
                </c:pt>
                <c:pt idx="74">
                  <c:v>0.16428796111635044</c:v>
                </c:pt>
                <c:pt idx="75">
                  <c:v>0.17730246013635573</c:v>
                </c:pt>
                <c:pt idx="76">
                  <c:v>0.18871393099304873</c:v>
                </c:pt>
                <c:pt idx="77">
                  <c:v>0.19809492011062141</c:v>
                </c:pt>
                <c:pt idx="78">
                  <c:v>0.20507980419176466</c:v>
                </c:pt>
                <c:pt idx="79">
                  <c:v>0.20938840432963712</c:v>
                </c:pt>
                <c:pt idx="80">
                  <c:v>0.21084462705751197</c:v>
                </c:pt>
                <c:pt idx="81">
                  <c:v>0.20938840432963712</c:v>
                </c:pt>
                <c:pt idx="82">
                  <c:v>0.20507980419176466</c:v>
                </c:pt>
                <c:pt idx="83">
                  <c:v>0.19809492011062141</c:v>
                </c:pt>
                <c:pt idx="84">
                  <c:v>0.18871393099304873</c:v>
                </c:pt>
                <c:pt idx="85">
                  <c:v>0.17730246013635573</c:v>
                </c:pt>
                <c:pt idx="86">
                  <c:v>0.16428796111635044</c:v>
                </c:pt>
                <c:pt idx="87">
                  <c:v>0.15013325341987191</c:v>
                </c:pt>
                <c:pt idx="88">
                  <c:v>0.13530948151759434</c:v>
                </c:pt>
                <c:pt idx="89">
                  <c:v>0.12027067315244479</c:v>
                </c:pt>
                <c:pt idx="90">
                  <c:v>0.10543175393401176</c:v>
                </c:pt>
                <c:pt idx="91">
                  <c:v>9.1151390663078521E-2</c:v>
                </c:pt>
                <c:pt idx="92">
                  <c:v>7.7720456766124518E-2</c:v>
                </c:pt>
                <c:pt idx="93">
                  <c:v>6.5356316543918297E-2</c:v>
                </c:pt>
                <c:pt idx="94">
                  <c:v>5.4202581192284841E-2</c:v>
                </c:pt>
                <c:pt idx="95">
                  <c:v>4.4333553970182835E-2</c:v>
                </c:pt>
                <c:pt idx="96">
                  <c:v>3.576228867073343E-2</c:v>
                </c:pt>
                <c:pt idx="97">
                  <c:v>2.8451046086659111E-2</c:v>
                </c:pt>
                <c:pt idx="98">
                  <c:v>2.2322937930440878E-2</c:v>
                </c:pt>
                <c:pt idx="99">
                  <c:v>1.7273670939279433E-2</c:v>
                </c:pt>
                <c:pt idx="100">
                  <c:v>1.3182510027790511E-2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Sheet1!$A$22:$A$122</c:f>
              <c:numCache>
                <c:formatCode>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Sheet1!$A$22:$A$122</c:f>
              <c:numCache>
                <c:formatCode>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Sheet1!$K$22:$K$122</c:f>
              <c:numCache>
                <c:formatCode>0.000</c:formatCode>
                <c:ptCount val="101"/>
                <c:pt idx="0">
                  <c:v>4.5367829201735668E-2</c:v>
                </c:pt>
                <c:pt idx="1">
                  <c:v>5.9451069750221783E-2</c:v>
                </c:pt>
                <c:pt idx="2">
                  <c:v>7.6835081399893215E-2</c:v>
                </c:pt>
                <c:pt idx="3">
                  <c:v>9.7937769543842548E-2</c:v>
                </c:pt>
                <c:pt idx="4">
                  <c:v>0.12312181671509441</c:v>
                </c:pt>
                <c:pt idx="5">
                  <c:v>0.15265760096138706</c:v>
                </c:pt>
                <c:pt idx="6">
                  <c:v>0.18668367576040545</c:v>
                </c:pt>
                <c:pt idx="7">
                  <c:v>0.22516791097438146</c:v>
                </c:pt>
                <c:pt idx="8">
                  <c:v>0.26787310788763646</c:v>
                </c:pt>
                <c:pt idx="9">
                  <c:v>0.31433132240107492</c:v>
                </c:pt>
                <c:pt idx="10">
                  <c:v>0.36383113228393466</c:v>
                </c:pt>
                <c:pt idx="11">
                  <c:v>0.41542157392666162</c:v>
                </c:pt>
                <c:pt idx="12">
                  <c:v>0.46793541410210043</c:v>
                </c:pt>
                <c:pt idx="13">
                  <c:v>0.52003284858867793</c:v>
                </c:pt>
                <c:pt idx="14">
                  <c:v>0.57026474857112142</c:v>
                </c:pt>
                <c:pt idx="15">
                  <c:v>0.61715239989179782</c:v>
                </c:pt>
                <c:pt idx="16">
                  <c:v>0.6592785495660014</c:v>
                </c:pt>
                <c:pt idx="17">
                  <c:v>0.69538276592646941</c:v>
                </c:pt>
                <c:pt idx="18">
                  <c:v>0.72445289953170711</c:v>
                </c:pt>
                <c:pt idx="19">
                  <c:v>0.74580401569946675</c:v>
                </c:pt>
                <c:pt idx="20">
                  <c:v>0.75913668207087681</c:v>
                </c:pt>
                <c:pt idx="21">
                  <c:v>0.76456794852498866</c:v>
                </c:pt>
                <c:pt idx="22">
                  <c:v>0.76263064233428468</c:v>
                </c:pt>
                <c:pt idx="23">
                  <c:v>0.75423949596697026</c:v>
                </c:pt>
                <c:pt idx="24">
                  <c:v>0.74062581913649583</c:v>
                </c:pt>
                <c:pt idx="25">
                  <c:v>0.7232455643029716</c:v>
                </c:pt>
                <c:pt idx="26">
                  <c:v>0.70366835894184865</c:v>
                </c:pt>
                <c:pt idx="27">
                  <c:v>0.68345707693447155</c:v>
                </c:pt>
                <c:pt idx="28">
                  <c:v>0.66404856788815692</c:v>
                </c:pt>
                <c:pt idx="29">
                  <c:v>0.64664613994123332</c:v>
                </c:pt>
                <c:pt idx="30">
                  <c:v>0.63213330304069759</c:v>
                </c:pt>
                <c:pt idx="31">
                  <c:v>0.62101624733455729</c:v>
                </c:pt>
                <c:pt idx="32">
                  <c:v>0.61339977600929374</c:v>
                </c:pt>
                <c:pt idx="33">
                  <c:v>0.60899822579552954</c:v>
                </c:pt>
                <c:pt idx="34">
                  <c:v>0.60717962118677937</c:v>
                </c:pt>
                <c:pt idx="35">
                  <c:v>0.60703825185891258</c:v>
                </c:pt>
                <c:pt idx="36">
                  <c:v>0.6074883367108157</c:v>
                </c:pt>
                <c:pt idx="37">
                  <c:v>0.60736968129276936</c:v>
                </c:pt>
                <c:pt idx="38">
                  <c:v>0.60555540385417794</c:v>
                </c:pt>
                <c:pt idx="39">
                  <c:v>0.60105195751393636</c:v>
                </c:pt>
                <c:pt idx="40">
                  <c:v>0.59308276958225192</c:v>
                </c:pt>
                <c:pt idx="41">
                  <c:v>0.58114871594179585</c:v>
                </c:pt>
                <c:pt idx="42">
                  <c:v>0.56506113114672296</c:v>
                </c:pt>
                <c:pt idx="43">
                  <c:v>0.54494585085306946</c:v>
                </c:pt>
                <c:pt idx="44">
                  <c:v>0.52121959514281158</c:v>
                </c:pt>
                <c:pt idx="45">
                  <c:v>0.49454254094527095</c:v>
                </c:pt>
                <c:pt idx="46">
                  <c:v>0.46575295184219268</c:v>
                </c:pt>
                <c:pt idx="47">
                  <c:v>0.43579105449503502</c:v>
                </c:pt>
                <c:pt idx="48">
                  <c:v>0.40561987843780201</c:v>
                </c:pt>
                <c:pt idx="49">
                  <c:v>0.37615050727226262</c:v>
                </c:pt>
                <c:pt idx="50">
                  <c:v>0.34817820773175739</c:v>
                </c:pt>
                <c:pt idx="51">
                  <c:v>0.32233436229219664</c:v>
                </c:pt>
                <c:pt idx="52">
                  <c:v>0.29905723167882919</c:v>
                </c:pt>
                <c:pt idx="53">
                  <c:v>0.27858253655216225</c:v>
                </c:pt>
                <c:pt idx="54">
                  <c:v>0.26095288729963473</c:v>
                </c:pt>
                <c:pt idx="55">
                  <c:v>0.24604339267388628</c:v>
                </c:pt>
                <c:pt idx="56">
                  <c:v>0.23359948215895812</c:v>
                </c:pt>
                <c:pt idx="57">
                  <c:v>0.2232821693245465</c:v>
                </c:pt>
                <c:pt idx="58">
                  <c:v>0.21471569400770688</c:v>
                </c:pt>
                <c:pt idx="59">
                  <c:v>0.20753268834016794</c:v>
                </c:pt>
                <c:pt idx="60">
                  <c:v>0.20141265103124242</c:v>
                </c:pt>
                <c:pt idx="61">
                  <c:v>0.19611049006651349</c:v>
                </c:pt>
                <c:pt idx="62">
                  <c:v>0.19147309095143716</c:v>
                </c:pt>
                <c:pt idx="63">
                  <c:v>0.18744316314324586</c:v>
                </c:pt>
                <c:pt idx="64">
                  <c:v>0.18405089162111915</c:v>
                </c:pt>
                <c:pt idx="65">
                  <c:v>0.18139506549808276</c:v>
                </c:pt>
                <c:pt idx="66">
                  <c:v>0.17961628138732455</c:v>
                </c:pt>
                <c:pt idx="67">
                  <c:v>0.17886545928822983</c:v>
                </c:pt>
                <c:pt idx="68">
                  <c:v>0.17927122263894618</c:v>
                </c:pt>
                <c:pt idx="69">
                  <c:v>0.18090966903525446</c:v>
                </c:pt>
                <c:pt idx="70">
                  <c:v>0.18377970846587521</c:v>
                </c:pt>
                <c:pt idx="71">
                  <c:v>0.18778651204309343</c:v>
                </c:pt>
                <c:pt idx="72">
                  <c:v>0.19273475908738286</c:v>
                </c:pt>
                <c:pt idx="73">
                  <c:v>0.19833237519906161</c:v>
                </c:pt>
                <c:pt idx="74">
                  <c:v>0.20420441194265451</c:v>
                </c:pt>
                <c:pt idx="75">
                  <c:v>0.20991572810568193</c:v>
                </c:pt>
                <c:pt idx="76">
                  <c:v>0.21500028760812712</c:v>
                </c:pt>
                <c:pt idx="77">
                  <c:v>0.21899427172741429</c:v>
                </c:pt>
                <c:pt idx="78">
                  <c:v>0.22146987357668202</c:v>
                </c:pt>
                <c:pt idx="79">
                  <c:v>0.22206663212529776</c:v>
                </c:pt>
                <c:pt idx="80">
                  <c:v>0.22051746934139085</c:v>
                </c:pt>
                <c:pt idx="81">
                  <c:v>0.2166671805483962</c:v>
                </c:pt>
                <c:pt idx="82">
                  <c:v>0.21048192678261993</c:v>
                </c:pt>
                <c:pt idx="83">
                  <c:v>0.2020491970221204</c:v>
                </c:pt>
                <c:pt idx="84">
                  <c:v>0.19156864319212749</c:v>
                </c:pt>
                <c:pt idx="85">
                  <c:v>0.17933503796219269</c:v>
                </c:pt>
                <c:pt idx="86">
                  <c:v>0.1657152745587851</c:v>
                </c:pt>
                <c:pt idx="87">
                  <c:v>0.15112175443596251</c:v>
                </c:pt>
                <c:pt idx="88">
                  <c:v>0.13598466088944158</c:v>
                </c:pt>
                <c:pt idx="89">
                  <c:v>0.12072549833045658</c:v>
                </c:pt>
                <c:pt idx="90">
                  <c:v>0.10573392464474037</c:v>
                </c:pt>
                <c:pt idx="91">
                  <c:v>9.1349380181054429E-2</c:v>
                </c:pt>
                <c:pt idx="92">
                  <c:v>7.7848398891925186E-2</c:v>
                </c:pt>
                <c:pt idx="93">
                  <c:v>6.5437855684650381E-2</c:v>
                </c:pt>
                <c:pt idx="94">
                  <c:v>5.4253831874901508E-2</c:v>
                </c:pt>
                <c:pt idx="95">
                  <c:v>4.4365323731001806E-2</c:v>
                </c:pt>
                <c:pt idx="96">
                  <c:v>3.5781711337578619E-2</c:v>
                </c:pt>
                <c:pt idx="97">
                  <c:v>2.846275682541656E-2</c:v>
                </c:pt>
                <c:pt idx="98">
                  <c:v>2.232990163214316E-2</c:v>
                </c:pt>
                <c:pt idx="99">
                  <c:v>1.7277754851494343E-2</c:v>
                </c:pt>
                <c:pt idx="100">
                  <c:v>1.3184872098870128E-2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Sheet1!$A$22:$A$122</c:f>
              <c:numCache>
                <c:formatCode>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Sheet1!$B$22:$B$122</c:f>
              <c:numCache>
                <c:formatCode>0.000</c:formatCode>
                <c:ptCount val="101"/>
                <c:pt idx="0">
                  <c:v>3.5000000000000003E-2</c:v>
                </c:pt>
                <c:pt idx="1">
                  <c:v>0.04</c:v>
                </c:pt>
                <c:pt idx="2">
                  <c:v>5.6000000000000001E-2</c:v>
                </c:pt>
                <c:pt idx="3">
                  <c:v>7.9000000000000001E-2</c:v>
                </c:pt>
                <c:pt idx="4">
                  <c:v>9.4E-2</c:v>
                </c:pt>
                <c:pt idx="5">
                  <c:v>0.109</c:v>
                </c:pt>
                <c:pt idx="6">
                  <c:v>0.13300000000000001</c:v>
                </c:pt>
                <c:pt idx="7">
                  <c:v>0.16500000000000001</c:v>
                </c:pt>
                <c:pt idx="8">
                  <c:v>0.19500000000000001</c:v>
                </c:pt>
                <c:pt idx="9">
                  <c:v>0.23400000000000001</c:v>
                </c:pt>
                <c:pt idx="10">
                  <c:v>0.28000000000000003</c:v>
                </c:pt>
                <c:pt idx="11">
                  <c:v>0.315</c:v>
                </c:pt>
                <c:pt idx="12">
                  <c:v>0.36</c:v>
                </c:pt>
                <c:pt idx="13">
                  <c:v>0.41399999999999998</c:v>
                </c:pt>
                <c:pt idx="14">
                  <c:v>0.45800000000000002</c:v>
                </c:pt>
                <c:pt idx="15">
                  <c:v>0.51600000000000001</c:v>
                </c:pt>
                <c:pt idx="16">
                  <c:v>0.55200000000000005</c:v>
                </c:pt>
                <c:pt idx="17">
                  <c:v>0.60199999999999998</c:v>
                </c:pt>
                <c:pt idx="18">
                  <c:v>0.64600000000000002</c:v>
                </c:pt>
                <c:pt idx="19">
                  <c:v>0.69199999999999995</c:v>
                </c:pt>
                <c:pt idx="20">
                  <c:v>0.72</c:v>
                </c:pt>
                <c:pt idx="21">
                  <c:v>0.753</c:v>
                </c:pt>
                <c:pt idx="22">
                  <c:v>0.76900000000000002</c:v>
                </c:pt>
                <c:pt idx="23">
                  <c:v>0.8</c:v>
                </c:pt>
                <c:pt idx="24">
                  <c:v>0.81799999999999995</c:v>
                </c:pt>
                <c:pt idx="25">
                  <c:v>0.81799999999999995</c:v>
                </c:pt>
                <c:pt idx="26">
                  <c:v>0.83299999999999996</c:v>
                </c:pt>
                <c:pt idx="27">
                  <c:v>0.82699999999999996</c:v>
                </c:pt>
                <c:pt idx="28">
                  <c:v>0.82099999999999995</c:v>
                </c:pt>
                <c:pt idx="29">
                  <c:v>0.81299999999999994</c:v>
                </c:pt>
                <c:pt idx="30">
                  <c:v>0.80300000000000005</c:v>
                </c:pt>
                <c:pt idx="31">
                  <c:v>0.78300000000000003</c:v>
                </c:pt>
                <c:pt idx="32">
                  <c:v>0.77100000000000002</c:v>
                </c:pt>
                <c:pt idx="33">
                  <c:v>0.74199999999999999</c:v>
                </c:pt>
                <c:pt idx="34">
                  <c:v>0.72699999999999998</c:v>
                </c:pt>
                <c:pt idx="35">
                  <c:v>0.69799999999999995</c:v>
                </c:pt>
                <c:pt idx="36">
                  <c:v>0.66700000000000004</c:v>
                </c:pt>
                <c:pt idx="37">
                  <c:v>0.63900000000000001</c:v>
                </c:pt>
                <c:pt idx="38">
                  <c:v>0.60799999999999998</c:v>
                </c:pt>
                <c:pt idx="39">
                  <c:v>0.57199999999999995</c:v>
                </c:pt>
                <c:pt idx="40">
                  <c:v>0.54700000000000004</c:v>
                </c:pt>
                <c:pt idx="41">
                  <c:v>0.51300000000000001</c:v>
                </c:pt>
                <c:pt idx="42">
                  <c:v>0.47599999999999998</c:v>
                </c:pt>
                <c:pt idx="43">
                  <c:v>0.437</c:v>
                </c:pt>
                <c:pt idx="44">
                  <c:v>0.41399999999999998</c:v>
                </c:pt>
                <c:pt idx="45">
                  <c:v>0.39100000000000001</c:v>
                </c:pt>
                <c:pt idx="46">
                  <c:v>0.35699999999999998</c:v>
                </c:pt>
                <c:pt idx="47">
                  <c:v>0.33600000000000002</c:v>
                </c:pt>
                <c:pt idx="48">
                  <c:v>0.307</c:v>
                </c:pt>
                <c:pt idx="49">
                  <c:v>0.29199999999999998</c:v>
                </c:pt>
                <c:pt idx="50">
                  <c:v>0.27700000000000002</c:v>
                </c:pt>
                <c:pt idx="51">
                  <c:v>0.26300000000000001</c:v>
                </c:pt>
                <c:pt idx="52">
                  <c:v>0.255</c:v>
                </c:pt>
                <c:pt idx="53">
                  <c:v>0.249</c:v>
                </c:pt>
                <c:pt idx="54">
                  <c:v>0.24</c:v>
                </c:pt>
                <c:pt idx="55">
                  <c:v>0.23499999999999999</c:v>
                </c:pt>
                <c:pt idx="56">
                  <c:v>0.246</c:v>
                </c:pt>
                <c:pt idx="57">
                  <c:v>0.24199999999999999</c:v>
                </c:pt>
                <c:pt idx="58">
                  <c:v>0.23699999999999999</c:v>
                </c:pt>
                <c:pt idx="59">
                  <c:v>0.23</c:v>
                </c:pt>
                <c:pt idx="60">
                  <c:v>0.23599999999999999</c:v>
                </c:pt>
                <c:pt idx="61">
                  <c:v>0.22600000000000001</c:v>
                </c:pt>
                <c:pt idx="62">
                  <c:v>0.22700000000000001</c:v>
                </c:pt>
                <c:pt idx="63">
                  <c:v>0.214</c:v>
                </c:pt>
                <c:pt idx="64">
                  <c:v>0.221</c:v>
                </c:pt>
                <c:pt idx="65">
                  <c:v>0.216</c:v>
                </c:pt>
                <c:pt idx="66">
                  <c:v>0.20399999999999999</c:v>
                </c:pt>
                <c:pt idx="67">
                  <c:v>0.20200000000000001</c:v>
                </c:pt>
                <c:pt idx="68">
                  <c:v>0.20100000000000001</c:v>
                </c:pt>
                <c:pt idx="69">
                  <c:v>0.21099999999999999</c:v>
                </c:pt>
                <c:pt idx="70">
                  <c:v>0.19900000000000001</c:v>
                </c:pt>
                <c:pt idx="71">
                  <c:v>0.19600000000000001</c:v>
                </c:pt>
                <c:pt idx="72">
                  <c:v>0.20799999999999999</c:v>
                </c:pt>
                <c:pt idx="73">
                  <c:v>0.20399999999999999</c:v>
                </c:pt>
                <c:pt idx="74">
                  <c:v>0.20899999999999999</c:v>
                </c:pt>
                <c:pt idx="75">
                  <c:v>0.218</c:v>
                </c:pt>
                <c:pt idx="76">
                  <c:v>0.215</c:v>
                </c:pt>
                <c:pt idx="77">
                  <c:v>0.218</c:v>
                </c:pt>
                <c:pt idx="78">
                  <c:v>0.21099999999999999</c:v>
                </c:pt>
                <c:pt idx="79">
                  <c:v>0.21199999999999999</c:v>
                </c:pt>
                <c:pt idx="80">
                  <c:v>0.215</c:v>
                </c:pt>
                <c:pt idx="81">
                  <c:v>0.20300000000000001</c:v>
                </c:pt>
                <c:pt idx="82">
                  <c:v>0.19800000000000001</c:v>
                </c:pt>
                <c:pt idx="83">
                  <c:v>0.19900000000000001</c:v>
                </c:pt>
                <c:pt idx="84">
                  <c:v>0.182</c:v>
                </c:pt>
                <c:pt idx="85">
                  <c:v>0.17</c:v>
                </c:pt>
                <c:pt idx="86">
                  <c:v>0.16</c:v>
                </c:pt>
                <c:pt idx="87">
                  <c:v>0.14799999999999999</c:v>
                </c:pt>
                <c:pt idx="88">
                  <c:v>0.13200000000000001</c:v>
                </c:pt>
                <c:pt idx="89">
                  <c:v>0.11</c:v>
                </c:pt>
                <c:pt idx="90">
                  <c:v>9.6000000000000002E-2</c:v>
                </c:pt>
                <c:pt idx="91">
                  <c:v>8.8999999999999996E-2</c:v>
                </c:pt>
                <c:pt idx="92">
                  <c:v>7.5999999999999998E-2</c:v>
                </c:pt>
                <c:pt idx="93">
                  <c:v>6.0999999999999999E-2</c:v>
                </c:pt>
                <c:pt idx="94">
                  <c:v>4.4999999999999998E-2</c:v>
                </c:pt>
                <c:pt idx="95">
                  <c:v>4.3999999999999997E-2</c:v>
                </c:pt>
                <c:pt idx="96">
                  <c:v>3.3000000000000002E-2</c:v>
                </c:pt>
                <c:pt idx="97">
                  <c:v>0.03</c:v>
                </c:pt>
                <c:pt idx="98">
                  <c:v>2.5999999999999999E-2</c:v>
                </c:pt>
                <c:pt idx="99">
                  <c:v>1.6E-2</c:v>
                </c:pt>
                <c:pt idx="100">
                  <c:v>6.0000000000000001E-3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156096"/>
        <c:axId val="350146848"/>
      </c:scatterChart>
      <c:valAx>
        <c:axId val="350156096"/>
        <c:scaling>
          <c:orientation val="minMax"/>
          <c:max val="100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0146848"/>
        <c:crossesAt val="0"/>
        <c:crossBetween val="midCat"/>
      </c:valAx>
      <c:valAx>
        <c:axId val="350146848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00" sourceLinked="1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0156096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3024224430962505"/>
          <c:y val="0.10281442092465716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415124799907166E-2"/>
          <c:y val="0.18267668376315346"/>
          <c:w val="0.89942284416520479"/>
          <c:h val="0.7317154811715481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Sheet1!$A$23:$A$122</c:f>
              <c:numCache>
                <c:formatCode>0</c:formatCode>
                <c:ptCount val="10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140</c:v>
                </c:pt>
                <c:pt idx="14">
                  <c:v>150</c:v>
                </c:pt>
                <c:pt idx="15">
                  <c:v>160</c:v>
                </c:pt>
                <c:pt idx="16">
                  <c:v>170</c:v>
                </c:pt>
                <c:pt idx="17">
                  <c:v>180</c:v>
                </c:pt>
                <c:pt idx="18">
                  <c:v>190</c:v>
                </c:pt>
                <c:pt idx="19">
                  <c:v>200</c:v>
                </c:pt>
                <c:pt idx="20">
                  <c:v>210</c:v>
                </c:pt>
                <c:pt idx="21">
                  <c:v>220</c:v>
                </c:pt>
                <c:pt idx="22">
                  <c:v>230</c:v>
                </c:pt>
                <c:pt idx="23">
                  <c:v>240</c:v>
                </c:pt>
                <c:pt idx="24">
                  <c:v>250</c:v>
                </c:pt>
                <c:pt idx="25">
                  <c:v>260</c:v>
                </c:pt>
                <c:pt idx="26">
                  <c:v>270</c:v>
                </c:pt>
                <c:pt idx="27">
                  <c:v>280</c:v>
                </c:pt>
                <c:pt idx="28">
                  <c:v>290</c:v>
                </c:pt>
                <c:pt idx="29">
                  <c:v>300</c:v>
                </c:pt>
                <c:pt idx="30">
                  <c:v>310</c:v>
                </c:pt>
                <c:pt idx="31">
                  <c:v>320</c:v>
                </c:pt>
                <c:pt idx="32">
                  <c:v>330</c:v>
                </c:pt>
                <c:pt idx="33">
                  <c:v>340</c:v>
                </c:pt>
                <c:pt idx="34">
                  <c:v>350</c:v>
                </c:pt>
                <c:pt idx="35">
                  <c:v>360</c:v>
                </c:pt>
                <c:pt idx="36">
                  <c:v>370</c:v>
                </c:pt>
                <c:pt idx="37">
                  <c:v>380</c:v>
                </c:pt>
                <c:pt idx="38">
                  <c:v>390</c:v>
                </c:pt>
                <c:pt idx="39">
                  <c:v>400</c:v>
                </c:pt>
                <c:pt idx="40">
                  <c:v>410</c:v>
                </c:pt>
                <c:pt idx="41">
                  <c:v>420</c:v>
                </c:pt>
                <c:pt idx="42">
                  <c:v>430</c:v>
                </c:pt>
                <c:pt idx="43">
                  <c:v>440</c:v>
                </c:pt>
                <c:pt idx="44">
                  <c:v>450</c:v>
                </c:pt>
                <c:pt idx="45">
                  <c:v>460</c:v>
                </c:pt>
                <c:pt idx="46">
                  <c:v>470</c:v>
                </c:pt>
                <c:pt idx="47">
                  <c:v>480</c:v>
                </c:pt>
                <c:pt idx="48">
                  <c:v>490</c:v>
                </c:pt>
                <c:pt idx="49">
                  <c:v>500</c:v>
                </c:pt>
                <c:pt idx="50">
                  <c:v>510</c:v>
                </c:pt>
                <c:pt idx="51">
                  <c:v>520</c:v>
                </c:pt>
                <c:pt idx="52">
                  <c:v>530</c:v>
                </c:pt>
                <c:pt idx="53">
                  <c:v>540</c:v>
                </c:pt>
                <c:pt idx="54">
                  <c:v>550</c:v>
                </c:pt>
                <c:pt idx="55">
                  <c:v>560</c:v>
                </c:pt>
                <c:pt idx="56">
                  <c:v>570</c:v>
                </c:pt>
                <c:pt idx="57">
                  <c:v>580</c:v>
                </c:pt>
                <c:pt idx="58">
                  <c:v>590</c:v>
                </c:pt>
                <c:pt idx="59">
                  <c:v>600</c:v>
                </c:pt>
                <c:pt idx="60">
                  <c:v>610</c:v>
                </c:pt>
                <c:pt idx="61">
                  <c:v>620</c:v>
                </c:pt>
                <c:pt idx="62">
                  <c:v>630</c:v>
                </c:pt>
                <c:pt idx="63">
                  <c:v>640</c:v>
                </c:pt>
                <c:pt idx="64">
                  <c:v>650</c:v>
                </c:pt>
                <c:pt idx="65">
                  <c:v>660</c:v>
                </c:pt>
                <c:pt idx="66">
                  <c:v>670</c:v>
                </c:pt>
                <c:pt idx="67">
                  <c:v>680</c:v>
                </c:pt>
                <c:pt idx="68">
                  <c:v>690</c:v>
                </c:pt>
                <c:pt idx="69">
                  <c:v>700</c:v>
                </c:pt>
                <c:pt idx="70">
                  <c:v>710</c:v>
                </c:pt>
                <c:pt idx="71">
                  <c:v>720</c:v>
                </c:pt>
                <c:pt idx="72">
                  <c:v>730</c:v>
                </c:pt>
                <c:pt idx="73">
                  <c:v>740</c:v>
                </c:pt>
                <c:pt idx="74">
                  <c:v>750</c:v>
                </c:pt>
                <c:pt idx="75">
                  <c:v>760</c:v>
                </c:pt>
                <c:pt idx="76">
                  <c:v>770</c:v>
                </c:pt>
                <c:pt idx="77">
                  <c:v>780</c:v>
                </c:pt>
                <c:pt idx="78">
                  <c:v>790</c:v>
                </c:pt>
                <c:pt idx="79">
                  <c:v>800</c:v>
                </c:pt>
                <c:pt idx="80">
                  <c:v>810</c:v>
                </c:pt>
                <c:pt idx="81">
                  <c:v>820</c:v>
                </c:pt>
                <c:pt idx="82">
                  <c:v>830</c:v>
                </c:pt>
                <c:pt idx="83">
                  <c:v>840</c:v>
                </c:pt>
                <c:pt idx="84">
                  <c:v>850</c:v>
                </c:pt>
                <c:pt idx="85">
                  <c:v>860</c:v>
                </c:pt>
                <c:pt idx="86">
                  <c:v>870</c:v>
                </c:pt>
                <c:pt idx="87">
                  <c:v>880</c:v>
                </c:pt>
                <c:pt idx="88">
                  <c:v>890</c:v>
                </c:pt>
                <c:pt idx="89">
                  <c:v>900</c:v>
                </c:pt>
                <c:pt idx="90">
                  <c:v>910</c:v>
                </c:pt>
                <c:pt idx="91">
                  <c:v>920</c:v>
                </c:pt>
                <c:pt idx="92">
                  <c:v>930</c:v>
                </c:pt>
                <c:pt idx="93">
                  <c:v>940</c:v>
                </c:pt>
                <c:pt idx="94">
                  <c:v>950</c:v>
                </c:pt>
                <c:pt idx="95">
                  <c:v>960</c:v>
                </c:pt>
                <c:pt idx="96">
                  <c:v>970</c:v>
                </c:pt>
                <c:pt idx="97">
                  <c:v>980</c:v>
                </c:pt>
                <c:pt idx="98">
                  <c:v>990</c:v>
                </c:pt>
                <c:pt idx="99">
                  <c:v>1000</c:v>
                </c:pt>
              </c:numCache>
            </c:numRef>
          </c:xVal>
          <c:yVal>
            <c:numRef>
              <c:f>Sheet1!$L$23:$L$122</c:f>
              <c:numCache>
                <c:formatCode>0.000</c:formatCode>
                <c:ptCount val="100"/>
                <c:pt idx="0">
                  <c:v>-1.9451069750221782E-2</c:v>
                </c:pt>
                <c:pt idx="1">
                  <c:v>-2.0835081399893214E-2</c:v>
                </c:pt>
                <c:pt idx="2">
                  <c:v>-1.8937769543842548E-2</c:v>
                </c:pt>
                <c:pt idx="3">
                  <c:v>-2.9121816715094409E-2</c:v>
                </c:pt>
                <c:pt idx="4">
                  <c:v>-4.3657600961387058E-2</c:v>
                </c:pt>
                <c:pt idx="5">
                  <c:v>-5.3683675760405447E-2</c:v>
                </c:pt>
                <c:pt idx="6">
                  <c:v>-6.0167910974381456E-2</c:v>
                </c:pt>
                <c:pt idx="7">
                  <c:v>-7.2873107887636457E-2</c:v>
                </c:pt>
                <c:pt idx="8">
                  <c:v>-8.0331322401074906E-2</c:v>
                </c:pt>
                <c:pt idx="9">
                  <c:v>-8.3831132283934628E-2</c:v>
                </c:pt>
                <c:pt idx="10">
                  <c:v>-0.10042157392666162</c:v>
                </c:pt>
                <c:pt idx="11">
                  <c:v>-0.10793541410210045</c:v>
                </c:pt>
                <c:pt idx="12">
                  <c:v>-0.10603284858867795</c:v>
                </c:pt>
                <c:pt idx="13">
                  <c:v>-0.1122647485711214</c:v>
                </c:pt>
                <c:pt idx="14">
                  <c:v>-0.10115239989179781</c:v>
                </c:pt>
                <c:pt idx="15">
                  <c:v>-0.10727854956600136</c:v>
                </c:pt>
                <c:pt idx="16">
                  <c:v>-9.3382765926469435E-2</c:v>
                </c:pt>
                <c:pt idx="17">
                  <c:v>-7.8452899531707088E-2</c:v>
                </c:pt>
                <c:pt idx="18">
                  <c:v>-5.3804015699466801E-2</c:v>
                </c:pt>
                <c:pt idx="19">
                  <c:v>-3.9136682070876838E-2</c:v>
                </c:pt>
                <c:pt idx="20">
                  <c:v>-1.1567948524988658E-2</c:v>
                </c:pt>
                <c:pt idx="21">
                  <c:v>6.3693576657153361E-3</c:v>
                </c:pt>
                <c:pt idx="22">
                  <c:v>4.5760504033029781E-2</c:v>
                </c:pt>
                <c:pt idx="23">
                  <c:v>7.7374180863504116E-2</c:v>
                </c:pt>
                <c:pt idx="24">
                  <c:v>9.475443569702835E-2</c:v>
                </c:pt>
                <c:pt idx="25">
                  <c:v>0.12933164105815131</c:v>
                </c:pt>
                <c:pt idx="26">
                  <c:v>0.1435429230655284</c:v>
                </c:pt>
                <c:pt idx="27">
                  <c:v>0.15695143211184304</c:v>
                </c:pt>
                <c:pt idx="28">
                  <c:v>0.16635386005876662</c:v>
                </c:pt>
                <c:pt idx="29">
                  <c:v>0.17086669695930246</c:v>
                </c:pt>
                <c:pt idx="30">
                  <c:v>0.16198375266544274</c:v>
                </c:pt>
                <c:pt idx="31">
                  <c:v>0.15760022399070628</c:v>
                </c:pt>
                <c:pt idx="32">
                  <c:v>0.13300177420447046</c:v>
                </c:pt>
                <c:pt idx="33">
                  <c:v>0.11982037881322061</c:v>
                </c:pt>
                <c:pt idx="34">
                  <c:v>9.0961748141087373E-2</c:v>
                </c:pt>
                <c:pt idx="35">
                  <c:v>5.9511663289184336E-2</c:v>
                </c:pt>
                <c:pt idx="36">
                  <c:v>3.1630318707230654E-2</c:v>
                </c:pt>
                <c:pt idx="37">
                  <c:v>2.4445961458220422E-3</c:v>
                </c:pt>
                <c:pt idx="38">
                  <c:v>-2.9051957513936411E-2</c:v>
                </c:pt>
                <c:pt idx="39">
                  <c:v>-4.6082769582251881E-2</c:v>
                </c:pt>
                <c:pt idx="40">
                  <c:v>-6.8148715941795834E-2</c:v>
                </c:pt>
                <c:pt idx="41">
                  <c:v>-8.9061131146722983E-2</c:v>
                </c:pt>
                <c:pt idx="42">
                  <c:v>-0.10794585085306946</c:v>
                </c:pt>
                <c:pt idx="43">
                  <c:v>-0.1072195951428116</c:v>
                </c:pt>
                <c:pt idx="44">
                  <c:v>-0.10354254094527093</c:v>
                </c:pt>
                <c:pt idx="45">
                  <c:v>-0.10875295184219269</c:v>
                </c:pt>
                <c:pt idx="46">
                  <c:v>-9.9791054495035003E-2</c:v>
                </c:pt>
                <c:pt idx="47">
                  <c:v>-9.8619878437802011E-2</c:v>
                </c:pt>
                <c:pt idx="48">
                  <c:v>-8.4150507272262642E-2</c:v>
                </c:pt>
                <c:pt idx="49">
                  <c:v>-7.117820773175737E-2</c:v>
                </c:pt>
                <c:pt idx="50">
                  <c:v>-5.933436229219663E-2</c:v>
                </c:pt>
                <c:pt idx="51">
                  <c:v>-4.405723167882919E-2</c:v>
                </c:pt>
                <c:pt idx="52">
                  <c:v>-2.9582536552162253E-2</c:v>
                </c:pt>
                <c:pt idx="53">
                  <c:v>-2.0952887299634737E-2</c:v>
                </c:pt>
                <c:pt idx="54">
                  <c:v>-1.1043392673886293E-2</c:v>
                </c:pt>
                <c:pt idx="55">
                  <c:v>1.2400517841041875E-2</c:v>
                </c:pt>
                <c:pt idx="56">
                  <c:v>1.871783067545349E-2</c:v>
                </c:pt>
                <c:pt idx="57">
                  <c:v>2.2284305992293113E-2</c:v>
                </c:pt>
                <c:pt idx="58">
                  <c:v>2.2467311659832068E-2</c:v>
                </c:pt>
                <c:pt idx="59">
                  <c:v>3.4587348968757564E-2</c:v>
                </c:pt>
                <c:pt idx="60">
                  <c:v>2.9889509933486519E-2</c:v>
                </c:pt>
                <c:pt idx="61">
                  <c:v>3.5526909048562844E-2</c:v>
                </c:pt>
                <c:pt idx="62">
                  <c:v>2.655683685675414E-2</c:v>
                </c:pt>
                <c:pt idx="63">
                  <c:v>3.6949108378880852E-2</c:v>
                </c:pt>
                <c:pt idx="64">
                  <c:v>3.4604934501917234E-2</c:v>
                </c:pt>
                <c:pt idx="65">
                  <c:v>2.4383718612675437E-2</c:v>
                </c:pt>
                <c:pt idx="66">
                  <c:v>2.313454071177018E-2</c:v>
                </c:pt>
                <c:pt idx="67">
                  <c:v>2.172877736105383E-2</c:v>
                </c:pt>
                <c:pt idx="68">
                  <c:v>3.0090330964745532E-2</c:v>
                </c:pt>
                <c:pt idx="69">
                  <c:v>1.5220291534124797E-2</c:v>
                </c:pt>
                <c:pt idx="70">
                  <c:v>8.2134879569065733E-3</c:v>
                </c:pt>
                <c:pt idx="71">
                  <c:v>1.5265240912617134E-2</c:v>
                </c:pt>
                <c:pt idx="72">
                  <c:v>5.6676248009383812E-3</c:v>
                </c:pt>
                <c:pt idx="73">
                  <c:v>4.795588057345479E-3</c:v>
                </c:pt>
                <c:pt idx="74">
                  <c:v>8.084271894318068E-3</c:v>
                </c:pt>
                <c:pt idx="75">
                  <c:v>-2.8760812711969841E-7</c:v>
                </c:pt>
                <c:pt idx="76">
                  <c:v>-9.9427172741428649E-4</c:v>
                </c:pt>
                <c:pt idx="77">
                  <c:v>-1.0469873576682026E-2</c:v>
                </c:pt>
                <c:pt idx="78">
                  <c:v>-1.0066632125297764E-2</c:v>
                </c:pt>
                <c:pt idx="79">
                  <c:v>-5.5174693413908571E-3</c:v>
                </c:pt>
                <c:pt idx="80">
                  <c:v>-1.3667180548396191E-2</c:v>
                </c:pt>
                <c:pt idx="81">
                  <c:v>-1.2481926782619918E-2</c:v>
                </c:pt>
                <c:pt idx="82">
                  <c:v>-3.0491970221203923E-3</c:v>
                </c:pt>
                <c:pt idx="83">
                  <c:v>-9.5686431921274961E-3</c:v>
                </c:pt>
                <c:pt idx="84">
                  <c:v>-9.3350379621926771E-3</c:v>
                </c:pt>
                <c:pt idx="85">
                  <c:v>-5.7152745587850939E-3</c:v>
                </c:pt>
                <c:pt idx="86">
                  <c:v>-3.1217544359625204E-3</c:v>
                </c:pt>
                <c:pt idx="87">
                  <c:v>-3.9846608894415769E-3</c:v>
                </c:pt>
                <c:pt idx="88">
                  <c:v>-1.0725498330456579E-2</c:v>
                </c:pt>
                <c:pt idx="89">
                  <c:v>-9.7339246447403632E-3</c:v>
                </c:pt>
                <c:pt idx="90">
                  <c:v>-2.3493801810544335E-3</c:v>
                </c:pt>
                <c:pt idx="91">
                  <c:v>-1.8483988919251876E-3</c:v>
                </c:pt>
                <c:pt idx="92">
                  <c:v>-4.4378556846503825E-3</c:v>
                </c:pt>
                <c:pt idx="93">
                  <c:v>-9.2538318749015094E-3</c:v>
                </c:pt>
                <c:pt idx="94">
                  <c:v>-3.6532373100180843E-4</c:v>
                </c:pt>
                <c:pt idx="95">
                  <c:v>-2.781711337578617E-3</c:v>
                </c:pt>
                <c:pt idx="96">
                  <c:v>1.5372431745834386E-3</c:v>
                </c:pt>
                <c:pt idx="97">
                  <c:v>3.6700983678568389E-3</c:v>
                </c:pt>
                <c:pt idx="98">
                  <c:v>-1.2777548514943428E-3</c:v>
                </c:pt>
                <c:pt idx="99">
                  <c:v>-7.1848720988701275E-3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146304"/>
        <c:axId val="350158816"/>
      </c:scatterChart>
      <c:valAx>
        <c:axId val="350146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158816"/>
        <c:crosses val="autoZero"/>
        <c:crossBetween val="midCat"/>
      </c:valAx>
      <c:valAx>
        <c:axId val="35015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146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133350</xdr:colOff>
      <xdr:row>0</xdr:row>
      <xdr:rowOff>228600</xdr:rowOff>
    </xdr:from>
    <xdr:to>
      <xdr:col>14</xdr:col>
      <xdr:colOff>76200</xdr:colOff>
      <xdr:row>30</xdr:row>
      <xdr:rowOff>123825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133350</xdr:colOff>
      <xdr:row>30</xdr:row>
      <xdr:rowOff>95251</xdr:rowOff>
    </xdr:from>
    <xdr:to>
      <xdr:col>15</xdr:col>
      <xdr:colOff>352425</xdr:colOff>
      <xdr:row>41</xdr:row>
      <xdr:rowOff>76201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22"/>
  <sheetViews>
    <sheetView tabSelected="1" zoomScaleNormal="100" workbookViewId="0">
      <selection activeCell="B1" sqref="B1"/>
    </sheetView>
  </sheetViews>
  <sheetFormatPr defaultColWidth="8.875" defaultRowHeight="14.25" x14ac:dyDescent="0.2"/>
  <cols>
    <col min="1" max="1" width="5" customWidth="1"/>
    <col min="2" max="2" width="13.5" customWidth="1"/>
    <col min="3" max="6" width="12.5" customWidth="1"/>
    <col min="7" max="7" width="12" customWidth="1"/>
    <col min="8" max="9" width="11.5" customWidth="1"/>
    <col min="10" max="10" width="11.375" customWidth="1"/>
    <col min="11" max="11" width="10.625" customWidth="1"/>
    <col min="12" max="12" width="8" customWidth="1"/>
    <col min="13" max="13" width="10.625" customWidth="1"/>
    <col min="14" max="14" width="7" customWidth="1"/>
    <col min="15" max="101" width="10.625" customWidth="1"/>
  </cols>
  <sheetData>
    <row r="1" spans="2:6" ht="20.25" customHeight="1" x14ac:dyDescent="0.5">
      <c r="B1" s="1" t="s">
        <v>23</v>
      </c>
      <c r="F1" s="52" t="s">
        <v>32</v>
      </c>
    </row>
    <row r="2" spans="2:6" x14ac:dyDescent="0.2">
      <c r="B2" s="53" t="s">
        <v>27</v>
      </c>
    </row>
    <row r="3" spans="2:6" x14ac:dyDescent="0.2">
      <c r="B3" s="54" t="s">
        <v>26</v>
      </c>
    </row>
    <row r="4" spans="2:6" x14ac:dyDescent="0.2">
      <c r="B4" s="55" t="s">
        <v>33</v>
      </c>
    </row>
    <row r="5" spans="2:6" x14ac:dyDescent="0.2">
      <c r="B5" s="54" t="s">
        <v>34</v>
      </c>
    </row>
    <row r="6" spans="2:6" ht="20.25" customHeight="1" x14ac:dyDescent="0.25">
      <c r="B6" s="2" t="s">
        <v>18</v>
      </c>
    </row>
    <row r="7" spans="2:6" ht="15" x14ac:dyDescent="0.25">
      <c r="B7" s="3"/>
      <c r="C7" s="4" t="s">
        <v>0</v>
      </c>
      <c r="D7" s="4" t="s">
        <v>1</v>
      </c>
      <c r="E7" s="4" t="s">
        <v>2</v>
      </c>
      <c r="F7" s="4" t="s">
        <v>3</v>
      </c>
    </row>
    <row r="8" spans="2:6" ht="15" x14ac:dyDescent="0.25">
      <c r="B8" s="30" t="s">
        <v>6</v>
      </c>
      <c r="C8" s="42">
        <v>200</v>
      </c>
      <c r="D8" s="42">
        <v>400</v>
      </c>
      <c r="E8" s="42">
        <v>600</v>
      </c>
      <c r="F8" s="42">
        <v>800</v>
      </c>
    </row>
    <row r="9" spans="2:6" ht="15" x14ac:dyDescent="0.25">
      <c r="B9" s="30" t="s">
        <v>7</v>
      </c>
      <c r="C9" s="42">
        <v>200</v>
      </c>
      <c r="D9" s="42">
        <v>200</v>
      </c>
      <c r="E9" s="42">
        <v>200</v>
      </c>
      <c r="F9" s="42">
        <v>200</v>
      </c>
    </row>
    <row r="11" spans="2:6" x14ac:dyDescent="0.2">
      <c r="B11" s="46" t="s">
        <v>30</v>
      </c>
      <c r="C11" s="47">
        <f>COUNT(A22:A122)</f>
        <v>101</v>
      </c>
      <c r="E11" s="49" t="s">
        <v>29</v>
      </c>
      <c r="F11" s="50">
        <f>F12-(1-F12)*(P25/(C11-P25-1))</f>
        <v>0.12824076261384687</v>
      </c>
    </row>
    <row r="12" spans="2:6" ht="15" customHeight="1" x14ac:dyDescent="0.25">
      <c r="B12" s="40" t="s">
        <v>21</v>
      </c>
      <c r="C12" s="41">
        <f>STDEV(L22:L122)</f>
        <v>6.7645628470174468E-2</v>
      </c>
      <c r="E12" s="48" t="s">
        <v>28</v>
      </c>
      <c r="F12" s="51">
        <f>O24</f>
        <v>0.97384722287841541</v>
      </c>
    </row>
    <row r="13" spans="2:6" ht="21.75" customHeight="1" x14ac:dyDescent="0.25">
      <c r="B13" s="2" t="s">
        <v>19</v>
      </c>
    </row>
    <row r="14" spans="2:6" ht="15" x14ac:dyDescent="0.25">
      <c r="C14" s="4" t="s">
        <v>0</v>
      </c>
      <c r="D14" s="4" t="s">
        <v>1</v>
      </c>
      <c r="E14" s="4" t="s">
        <v>2</v>
      </c>
      <c r="F14" s="4" t="s">
        <v>3</v>
      </c>
    </row>
    <row r="15" spans="2:6" ht="15" x14ac:dyDescent="0.25">
      <c r="B15" s="5" t="s">
        <v>5</v>
      </c>
      <c r="C15" s="34">
        <f>R22</f>
        <v>0.72549381538398572</v>
      </c>
      <c r="D15" s="34">
        <f>Q22</f>
        <v>0.53805531995057365</v>
      </c>
      <c r="E15" s="34">
        <f>P22</f>
        <v>0.15457855035406412</v>
      </c>
      <c r="F15" s="34">
        <f>O22</f>
        <v>0.21084462705751197</v>
      </c>
    </row>
    <row r="16" spans="2:6" ht="15" x14ac:dyDescent="0.25">
      <c r="B16" s="5" t="s">
        <v>12</v>
      </c>
      <c r="C16" s="28">
        <f>R28</f>
        <v>2.5335555432532134E-2</v>
      </c>
      <c r="D16" s="29">
        <f>Q28</f>
        <v>3.5345595921675375E-2</v>
      </c>
      <c r="E16" s="29">
        <f>P28</f>
        <v>0.12303056199530936</v>
      </c>
      <c r="F16" s="29">
        <f>O28</f>
        <v>8.7176937027693358E-2</v>
      </c>
    </row>
    <row r="17" spans="1:20" x14ac:dyDescent="0.2">
      <c r="C17" s="45" t="s">
        <v>24</v>
      </c>
    </row>
    <row r="18" spans="1:20" x14ac:dyDescent="0.2">
      <c r="C18" t="s">
        <v>25</v>
      </c>
    </row>
    <row r="19" spans="1:20" x14ac:dyDescent="0.2">
      <c r="C19" s="39" t="s">
        <v>22</v>
      </c>
      <c r="G19" t="s">
        <v>14</v>
      </c>
    </row>
    <row r="20" spans="1:20" ht="25.5" customHeight="1" x14ac:dyDescent="0.25">
      <c r="A20" s="38" t="s">
        <v>17</v>
      </c>
      <c r="C20" s="6" t="s">
        <v>8</v>
      </c>
      <c r="D20" s="7"/>
      <c r="E20" s="7"/>
      <c r="F20" s="7"/>
      <c r="G20" s="6" t="s">
        <v>9</v>
      </c>
      <c r="H20" s="7"/>
      <c r="I20" s="7"/>
      <c r="J20" s="7"/>
      <c r="K20" s="7"/>
      <c r="O20" s="5" t="s">
        <v>31</v>
      </c>
    </row>
    <row r="21" spans="1:20" x14ac:dyDescent="0.2">
      <c r="A21" s="37" t="s">
        <v>15</v>
      </c>
      <c r="B21" s="11" t="s">
        <v>16</v>
      </c>
      <c r="C21" s="8" t="s">
        <v>0</v>
      </c>
      <c r="D21" s="9" t="s">
        <v>1</v>
      </c>
      <c r="E21" s="9" t="s">
        <v>2</v>
      </c>
      <c r="F21" s="9" t="s">
        <v>3</v>
      </c>
      <c r="G21" s="8" t="s">
        <v>0</v>
      </c>
      <c r="H21" s="9" t="s">
        <v>1</v>
      </c>
      <c r="I21" s="9" t="s">
        <v>2</v>
      </c>
      <c r="J21" s="9" t="s">
        <v>3</v>
      </c>
      <c r="K21" s="10" t="s">
        <v>10</v>
      </c>
      <c r="L21" s="11" t="s">
        <v>20</v>
      </c>
      <c r="M21" t="s">
        <v>11</v>
      </c>
      <c r="O21" s="31" t="s">
        <v>4</v>
      </c>
      <c r="P21" s="32" t="s">
        <v>3</v>
      </c>
      <c r="Q21" s="32" t="s">
        <v>2</v>
      </c>
      <c r="R21" s="32" t="s">
        <v>1</v>
      </c>
      <c r="S21" s="33" t="s">
        <v>0</v>
      </c>
    </row>
    <row r="22" spans="1:20" ht="15" x14ac:dyDescent="0.25">
      <c r="A22" s="43">
        <v>0</v>
      </c>
      <c r="B22" s="44">
        <v>3.5000000000000003E-2</v>
      </c>
      <c r="C22" s="12">
        <f t="shared" ref="C22:F31" si="0">EXP(-1*(($A22-C$8)/(0.6006*C$9))^2)</f>
        <v>6.2522390120924087E-2</v>
      </c>
      <c r="D22" s="13">
        <f t="shared" si="0"/>
        <v>1.5280666167400576E-5</v>
      </c>
      <c r="E22" s="13">
        <f t="shared" si="0"/>
        <v>1.4598900472910212E-11</v>
      </c>
      <c r="F22" s="13">
        <f t="shared" si="0"/>
        <v>5.4521670230166758E-20</v>
      </c>
      <c r="G22" s="14">
        <f t="shared" ref="G22:G53" si="1">C$15*C22</f>
        <v>4.5359607355755234E-2</v>
      </c>
      <c r="H22" s="14">
        <f t="shared" ref="H22:H53" si="2">D$15*D22</f>
        <v>8.2218437237586223E-6</v>
      </c>
      <c r="I22" s="14">
        <f t="shared" ref="I22:I53" si="3">E$15*E22</f>
        <v>2.2566768718657216E-12</v>
      </c>
      <c r="J22" s="14">
        <f t="shared" ref="J22:J53" si="4">F$15*F22</f>
        <v>1.1495601226232164E-20</v>
      </c>
      <c r="K22" s="15">
        <f t="shared" ref="K22:K53" si="5">SUM(G22:J22)</f>
        <v>4.5367829201735668E-2</v>
      </c>
      <c r="L22" s="16">
        <f t="shared" ref="L22:L53" si="6">B22-K22</f>
        <v>-1.0367829201735665E-2</v>
      </c>
      <c r="O22" s="20">
        <f t="array" ref="O22:S26">LINEST(B22:B122,C22:F122,FALSE,TRUE)</f>
        <v>0.21084462705751197</v>
      </c>
      <c r="P22" s="21">
        <v>0.15457855035406412</v>
      </c>
      <c r="Q22" s="21">
        <v>0.53805531995057365</v>
      </c>
      <c r="R22" s="21">
        <v>0.72549381538398572</v>
      </c>
      <c r="S22" s="21">
        <v>0</v>
      </c>
      <c r="T22" s="22"/>
    </row>
    <row r="23" spans="1:20" ht="15" x14ac:dyDescent="0.25">
      <c r="A23" s="43">
        <v>10</v>
      </c>
      <c r="B23" s="44">
        <v>0.04</v>
      </c>
      <c r="C23" s="12">
        <f t="shared" si="0"/>
        <v>8.1926066508527642E-2</v>
      </c>
      <c r="D23" s="13">
        <f t="shared" si="0"/>
        <v>2.6419540654442496E-5</v>
      </c>
      <c r="E23" s="13">
        <f t="shared" si="0"/>
        <v>3.3304242883206703E-11</v>
      </c>
      <c r="F23" s="13">
        <f t="shared" si="0"/>
        <v>1.6411376608421937E-19</v>
      </c>
      <c r="G23" s="14">
        <f t="shared" si="1"/>
        <v>5.9436854570673887E-2</v>
      </c>
      <c r="H23" s="14">
        <f t="shared" si="2"/>
        <v>1.4215174399773245E-5</v>
      </c>
      <c r="I23" s="14">
        <f t="shared" si="3"/>
        <v>5.1481215855257491E-12</v>
      </c>
      <c r="J23" s="14">
        <f t="shared" si="4"/>
        <v>3.4602505805030987E-20</v>
      </c>
      <c r="K23" s="15">
        <f t="shared" si="5"/>
        <v>5.9451069750221783E-2</v>
      </c>
      <c r="L23" s="16">
        <f t="shared" si="6"/>
        <v>-1.9451069750221782E-2</v>
      </c>
      <c r="O23" s="23">
        <v>1.8380788775620212E-2</v>
      </c>
      <c r="P23" s="7">
        <v>1.9017885922480736E-2</v>
      </c>
      <c r="Q23" s="7">
        <v>1.9017885922480736E-2</v>
      </c>
      <c r="R23" s="7">
        <v>1.8380788775620206E-2</v>
      </c>
      <c r="S23" s="7" t="e">
        <v>#N/A</v>
      </c>
      <c r="T23" s="24"/>
    </row>
    <row r="24" spans="1:20" ht="15" x14ac:dyDescent="0.25">
      <c r="A24" s="43">
        <v>20</v>
      </c>
      <c r="B24" s="44">
        <v>5.6000000000000001E-2</v>
      </c>
      <c r="C24" s="12">
        <f t="shared" si="0"/>
        <v>0.10587387614270038</v>
      </c>
      <c r="D24" s="13">
        <f t="shared" si="0"/>
        <v>4.5049338148975822E-5</v>
      </c>
      <c r="E24" s="13">
        <f t="shared" si="0"/>
        <v>7.4930591399189601E-11</v>
      </c>
      <c r="F24" s="13">
        <f t="shared" si="0"/>
        <v>4.8719301129683092E-19</v>
      </c>
      <c r="G24" s="14">
        <f t="shared" si="1"/>
        <v>7.681084235225924E-2</v>
      </c>
      <c r="H24" s="14">
        <f t="shared" si="2"/>
        <v>2.4239036051308768E-5</v>
      </c>
      <c r="I24" s="14">
        <f t="shared" si="3"/>
        <v>1.1582662195659433E-11</v>
      </c>
      <c r="J24" s="14">
        <f t="shared" si="4"/>
        <v>1.0272202877190654E-19</v>
      </c>
      <c r="K24" s="15">
        <f t="shared" si="5"/>
        <v>7.6835081399893215E-2</v>
      </c>
      <c r="L24" s="16">
        <f t="shared" si="6"/>
        <v>-2.0835081399893214E-2</v>
      </c>
      <c r="O24" s="23">
        <v>0.97384722287841541</v>
      </c>
      <c r="P24" s="7">
        <v>6.8897750212004893E-2</v>
      </c>
      <c r="Q24" s="7" t="e">
        <v>#N/A</v>
      </c>
      <c r="R24" s="7" t="e">
        <v>#N/A</v>
      </c>
      <c r="S24" s="7" t="e">
        <v>#N/A</v>
      </c>
      <c r="T24" s="24"/>
    </row>
    <row r="25" spans="1:20" ht="15" x14ac:dyDescent="0.25">
      <c r="A25" s="43">
        <v>30</v>
      </c>
      <c r="B25" s="44">
        <v>7.9000000000000001E-2</v>
      </c>
      <c r="C25" s="12">
        <f t="shared" si="0"/>
        <v>0.13493844488101911</v>
      </c>
      <c r="D25" s="13">
        <f t="shared" si="0"/>
        <v>7.5758565928127944E-5</v>
      </c>
      <c r="E25" s="13">
        <f t="shared" si="0"/>
        <v>1.6626427135123277E-10</v>
      </c>
      <c r="F25" s="13">
        <f t="shared" si="0"/>
        <v>1.4263866505170056E-18</v>
      </c>
      <c r="G25" s="14">
        <f t="shared" si="1"/>
        <v>9.7897007218712209E-2</v>
      </c>
      <c r="H25" s="14">
        <f t="shared" si="2"/>
        <v>4.0762299429455508E-5</v>
      </c>
      <c r="I25" s="14">
        <f t="shared" si="3"/>
        <v>2.5700890041148315E-11</v>
      </c>
      <c r="J25" s="14">
        <f t="shared" si="4"/>
        <v>3.0074596136807169E-19</v>
      </c>
      <c r="K25" s="15">
        <f t="shared" si="5"/>
        <v>9.7937769543842548E-2</v>
      </c>
      <c r="L25" s="16">
        <f t="shared" si="6"/>
        <v>-1.8937769543842548E-2</v>
      </c>
      <c r="O25" s="23">
        <v>902.99378322276618</v>
      </c>
      <c r="P25" s="7">
        <v>97</v>
      </c>
      <c r="Q25" s="7" t="e">
        <v>#N/A</v>
      </c>
      <c r="R25" s="7" t="e">
        <v>#N/A</v>
      </c>
      <c r="S25" s="7" t="e">
        <v>#N/A</v>
      </c>
      <c r="T25" s="24"/>
    </row>
    <row r="26" spans="1:20" ht="15" x14ac:dyDescent="0.25">
      <c r="A26" s="43">
        <v>40</v>
      </c>
      <c r="B26" s="44">
        <v>9.4E-2</v>
      </c>
      <c r="C26" s="12">
        <f t="shared" si="0"/>
        <v>0.16961441782900435</v>
      </c>
      <c r="D26" s="13">
        <f t="shared" si="0"/>
        <v>1.2564790542312878E-4</v>
      </c>
      <c r="E26" s="13">
        <f t="shared" si="0"/>
        <v>3.6384707195883236E-10</v>
      </c>
      <c r="F26" s="13">
        <f t="shared" si="0"/>
        <v>4.1186383530991622E-18</v>
      </c>
      <c r="G26" s="14">
        <f t="shared" si="1"/>
        <v>0.1230542111348979</v>
      </c>
      <c r="H26" s="14">
        <f t="shared" si="2"/>
        <v>6.7605523953560972E-5</v>
      </c>
      <c r="I26" s="14">
        <f t="shared" si="3"/>
        <v>5.6242952933967157E-11</v>
      </c>
      <c r="J26" s="14">
        <f t="shared" si="4"/>
        <v>8.683927675439582E-19</v>
      </c>
      <c r="K26" s="15">
        <f t="shared" si="5"/>
        <v>0.12312181671509441</v>
      </c>
      <c r="L26" s="16">
        <f t="shared" si="6"/>
        <v>-2.9121816715094409E-2</v>
      </c>
      <c r="O26" s="25">
        <v>17.145684701525251</v>
      </c>
      <c r="P26" s="26">
        <v>0.46044929847475463</v>
      </c>
      <c r="Q26" s="26" t="e">
        <v>#N/A</v>
      </c>
      <c r="R26" s="26" t="e">
        <v>#N/A</v>
      </c>
      <c r="S26" s="26" t="e">
        <v>#N/A</v>
      </c>
      <c r="T26" s="27"/>
    </row>
    <row r="27" spans="1:20" ht="15" x14ac:dyDescent="0.25">
      <c r="A27" s="43">
        <v>50</v>
      </c>
      <c r="B27" s="44">
        <v>0.109</v>
      </c>
      <c r="C27" s="12">
        <f t="shared" si="0"/>
        <v>0.21026646298219398</v>
      </c>
      <c r="D27" s="13">
        <f t="shared" si="0"/>
        <v>2.0552229418304528E-4</v>
      </c>
      <c r="E27" s="13">
        <f t="shared" si="0"/>
        <v>7.8527001238563093E-10</v>
      </c>
      <c r="F27" s="13">
        <f t="shared" si="0"/>
        <v>1.172870953383706E-17</v>
      </c>
      <c r="G27" s="14">
        <f t="shared" si="1"/>
        <v>0.15254701847624752</v>
      </c>
      <c r="H27" s="14">
        <f t="shared" si="2"/>
        <v>1.1058236375363434E-4</v>
      </c>
      <c r="I27" s="14">
        <f t="shared" si="3"/>
        <v>1.213859001510888E-10</v>
      </c>
      <c r="J27" s="14">
        <f t="shared" si="4"/>
        <v>2.4729353875277598E-18</v>
      </c>
      <c r="K27" s="15">
        <f t="shared" si="5"/>
        <v>0.15265760096138706</v>
      </c>
      <c r="L27" s="16">
        <f t="shared" si="6"/>
        <v>-4.3657600961387058E-2</v>
      </c>
      <c r="O27" t="s">
        <v>13</v>
      </c>
    </row>
    <row r="28" spans="1:20" ht="15" x14ac:dyDescent="0.25">
      <c r="A28" s="43">
        <v>60</v>
      </c>
      <c r="B28" s="44">
        <v>0.13300000000000001</v>
      </c>
      <c r="C28" s="12">
        <f t="shared" si="0"/>
        <v>0.25707357094520616</v>
      </c>
      <c r="D28" s="13">
        <f t="shared" si="0"/>
        <v>3.3154524450134006E-4</v>
      </c>
      <c r="E28" s="13">
        <f t="shared" si="0"/>
        <v>1.6714728232477181E-9</v>
      </c>
      <c r="F28" s="13">
        <f t="shared" si="0"/>
        <v>3.2940256785066512E-17</v>
      </c>
      <c r="G28" s="14">
        <f t="shared" si="1"/>
        <v>0.18650528581942336</v>
      </c>
      <c r="H28" s="14">
        <f t="shared" si="2"/>
        <v>1.783896826082597E-4</v>
      </c>
      <c r="I28" s="14">
        <f t="shared" si="3"/>
        <v>2.583738459738471E-10</v>
      </c>
      <c r="J28" s="14">
        <f t="shared" si="4"/>
        <v>6.945276157026027E-18</v>
      </c>
      <c r="K28" s="15">
        <f t="shared" si="5"/>
        <v>0.18668367576040545</v>
      </c>
      <c r="L28" s="16">
        <f t="shared" si="6"/>
        <v>-5.3683675760405447E-2</v>
      </c>
      <c r="O28" s="19">
        <f>O23/O22</f>
        <v>8.7176937027693358E-2</v>
      </c>
      <c r="P28" s="19">
        <f>P23/P22</f>
        <v>0.12303056199530936</v>
      </c>
      <c r="Q28" s="19">
        <f>Q23/Q22</f>
        <v>3.5345595921675375E-2</v>
      </c>
      <c r="R28" s="19">
        <f>R23/R22</f>
        <v>2.5335555432532134E-2</v>
      </c>
      <c r="S28" s="19" t="e">
        <f>S23/S22</f>
        <v>#N/A</v>
      </c>
    </row>
    <row r="29" spans="1:20" ht="15" x14ac:dyDescent="0.25">
      <c r="A29" s="43">
        <v>70</v>
      </c>
      <c r="B29" s="44">
        <v>0.16500000000000001</v>
      </c>
      <c r="C29" s="12">
        <f t="shared" si="0"/>
        <v>0.30997382981019045</v>
      </c>
      <c r="D29" s="13">
        <f t="shared" si="0"/>
        <v>5.2748102897576081E-4</v>
      </c>
      <c r="E29" s="13">
        <f t="shared" si="0"/>
        <v>3.5088096134458584E-9</v>
      </c>
      <c r="F29" s="13">
        <f t="shared" si="0"/>
        <v>9.1239712405651059E-17</v>
      </c>
      <c r="G29" s="14">
        <f t="shared" si="1"/>
        <v>0.22488409645818133</v>
      </c>
      <c r="H29" s="14">
        <f t="shared" si="2"/>
        <v>2.8381397381341077E-4</v>
      </c>
      <c r="I29" s="14">
        <f t="shared" si="3"/>
        <v>5.4238670351486486E-10</v>
      </c>
      <c r="J29" s="14">
        <f t="shared" si="4"/>
        <v>1.9237403135004148E-17</v>
      </c>
      <c r="K29" s="15">
        <f t="shared" si="5"/>
        <v>0.22516791097438146</v>
      </c>
      <c r="L29" s="16">
        <f t="shared" si="6"/>
        <v>-6.0167910974381456E-2</v>
      </c>
    </row>
    <row r="30" spans="1:20" ht="15" x14ac:dyDescent="0.25">
      <c r="A30" s="43">
        <v>80</v>
      </c>
      <c r="B30" s="44">
        <v>0.19500000000000001</v>
      </c>
      <c r="C30" s="12">
        <f t="shared" si="0"/>
        <v>0.3686148319298872</v>
      </c>
      <c r="D30" s="13">
        <f t="shared" si="0"/>
        <v>8.2765828022016597E-4</v>
      </c>
      <c r="E30" s="13">
        <f t="shared" si="0"/>
        <v>7.264411990236154E-9</v>
      </c>
      <c r="F30" s="13">
        <f t="shared" si="0"/>
        <v>2.492418767934937E-16</v>
      </c>
      <c r="G30" s="14">
        <f t="shared" si="1"/>
        <v>0.26742778082394053</v>
      </c>
      <c r="H30" s="14">
        <f t="shared" si="2"/>
        <v>4.4532594077360295E-4</v>
      </c>
      <c r="I30" s="14">
        <f t="shared" si="3"/>
        <v>1.1229222746253864E-9</v>
      </c>
      <c r="J30" s="14">
        <f t="shared" si="4"/>
        <v>5.2551310559638526E-17</v>
      </c>
      <c r="K30" s="15">
        <f t="shared" si="5"/>
        <v>0.26787310788763646</v>
      </c>
      <c r="L30" s="16">
        <f t="shared" si="6"/>
        <v>-7.2873107887636457E-2</v>
      </c>
    </row>
    <row r="31" spans="1:20" ht="15" x14ac:dyDescent="0.25">
      <c r="A31" s="43">
        <v>90</v>
      </c>
      <c r="B31" s="44">
        <v>0.23400000000000001</v>
      </c>
      <c r="C31" s="12">
        <f t="shared" si="0"/>
        <v>0.43231545396798376</v>
      </c>
      <c r="D31" s="13">
        <f t="shared" si="0"/>
        <v>1.2807827262495107E-3</v>
      </c>
      <c r="E31" s="13">
        <f t="shared" si="0"/>
        <v>1.4832737358321099E-8</v>
      </c>
      <c r="F31" s="13">
        <f t="shared" si="0"/>
        <v>6.7148806177192117E-16</v>
      </c>
      <c r="G31" s="14">
        <f t="shared" si="1"/>
        <v>0.31364218814869238</v>
      </c>
      <c r="H31" s="14">
        <f t="shared" si="2"/>
        <v>6.8913195955934848E-4</v>
      </c>
      <c r="I31" s="14">
        <f t="shared" si="3"/>
        <v>2.292823038631846E-9</v>
      </c>
      <c r="J31" s="14">
        <f t="shared" si="4"/>
        <v>1.4157964995787228E-16</v>
      </c>
      <c r="K31" s="15">
        <f t="shared" si="5"/>
        <v>0.31433132240107492</v>
      </c>
      <c r="L31" s="16">
        <f t="shared" si="6"/>
        <v>-8.0331322401074906E-2</v>
      </c>
      <c r="O31" s="35" t="e">
        <f>#REF!-O22</f>
        <v>#REF!</v>
      </c>
      <c r="P31" s="35">
        <f>F15-P22</f>
        <v>5.6266076703447854E-2</v>
      </c>
      <c r="Q31" s="35">
        <f>E15-Q22</f>
        <v>-0.38347676959650956</v>
      </c>
      <c r="R31" s="36" t="e">
        <f>#REF!-R22</f>
        <v>#REF!</v>
      </c>
      <c r="S31" s="35">
        <f>C15-S22</f>
        <v>0.72549381538398572</v>
      </c>
    </row>
    <row r="32" spans="1:20" ht="15" x14ac:dyDescent="0.25">
      <c r="A32" s="43">
        <v>100</v>
      </c>
      <c r="B32" s="44">
        <v>0.28000000000000003</v>
      </c>
      <c r="C32" s="12">
        <f t="shared" ref="C32:F41" si="7">EXP(-1*(($A32-C$8)/(0.6006*C$9))^2)</f>
        <v>0.50004477422729487</v>
      </c>
      <c r="D32" s="13">
        <f t="shared" si="7"/>
        <v>1.9546996578768765E-3</v>
      </c>
      <c r="E32" s="13">
        <f t="shared" si="7"/>
        <v>2.9869112929548723E-8</v>
      </c>
      <c r="F32" s="13">
        <f t="shared" si="7"/>
        <v>1.7841680449051228E-15</v>
      </c>
      <c r="G32" s="14">
        <f t="shared" si="1"/>
        <v>0.36277939111698387</v>
      </c>
      <c r="H32" s="14">
        <f t="shared" si="2"/>
        <v>1.0517365498262197E-3</v>
      </c>
      <c r="I32" s="14">
        <f t="shared" si="3"/>
        <v>4.6171241770114753E-9</v>
      </c>
      <c r="J32" s="14">
        <f t="shared" si="4"/>
        <v>3.761822460359509E-16</v>
      </c>
      <c r="K32" s="15">
        <f t="shared" si="5"/>
        <v>0.36383113228393466</v>
      </c>
      <c r="L32" s="16">
        <f t="shared" si="6"/>
        <v>-8.3831132283934628E-2</v>
      </c>
    </row>
    <row r="33" spans="1:12" ht="15" x14ac:dyDescent="0.25">
      <c r="A33" s="43">
        <v>110</v>
      </c>
      <c r="B33" s="44">
        <v>0.315</v>
      </c>
      <c r="C33" s="12">
        <f t="shared" si="7"/>
        <v>0.57042322980152882</v>
      </c>
      <c r="D33" s="13">
        <f t="shared" si="7"/>
        <v>2.9421498607039476E-3</v>
      </c>
      <c r="E33" s="13">
        <f t="shared" si="7"/>
        <v>5.9320324870762842E-8</v>
      </c>
      <c r="F33" s="13">
        <f t="shared" si="7"/>
        <v>4.6753421138464956E-15</v>
      </c>
      <c r="G33" s="14">
        <f t="shared" si="1"/>
        <v>0.41383852537236721</v>
      </c>
      <c r="H33" s="14">
        <f t="shared" si="2"/>
        <v>1.5830393846435983E-3</v>
      </c>
      <c r="I33" s="14">
        <f t="shared" si="3"/>
        <v>9.1696498250546568E-9</v>
      </c>
      <c r="J33" s="14">
        <f t="shared" si="4"/>
        <v>9.8577076436024397E-16</v>
      </c>
      <c r="K33" s="15">
        <f t="shared" si="5"/>
        <v>0.41542157392666162</v>
      </c>
      <c r="L33" s="16">
        <f t="shared" si="6"/>
        <v>-0.10042157392666162</v>
      </c>
    </row>
    <row r="34" spans="1:12" ht="15" x14ac:dyDescent="0.25">
      <c r="A34" s="43">
        <v>120</v>
      </c>
      <c r="B34" s="44">
        <v>0.36</v>
      </c>
      <c r="C34" s="12">
        <f t="shared" si="7"/>
        <v>0.64174972540650066</v>
      </c>
      <c r="D34" s="13">
        <f t="shared" si="7"/>
        <v>4.3674678938295814E-3</v>
      </c>
      <c r="E34" s="13">
        <f t="shared" si="7"/>
        <v>1.1618896808305172E-7</v>
      </c>
      <c r="F34" s="13">
        <f t="shared" si="7"/>
        <v>1.2082900858514191E-14</v>
      </c>
      <c r="G34" s="14">
        <f t="shared" si="1"/>
        <v>0.46558545680678731</v>
      </c>
      <c r="H34" s="14">
        <f t="shared" si="2"/>
        <v>2.3499393349883336E-3</v>
      </c>
      <c r="I34" s="14">
        <f t="shared" si="3"/>
        <v>1.796032225341276E-8</v>
      </c>
      <c r="J34" s="14">
        <f t="shared" si="4"/>
        <v>2.5476147252863158E-15</v>
      </c>
      <c r="K34" s="15">
        <f t="shared" si="5"/>
        <v>0.46793541410210043</v>
      </c>
      <c r="L34" s="16">
        <f t="shared" si="6"/>
        <v>-0.10793541410210045</v>
      </c>
    </row>
    <row r="35" spans="1:12" ht="15" x14ac:dyDescent="0.25">
      <c r="A35" s="43">
        <v>130</v>
      </c>
      <c r="B35" s="44">
        <v>0.41399999999999998</v>
      </c>
      <c r="C35" s="12">
        <f t="shared" si="7"/>
        <v>0.71205633985124106</v>
      </c>
      <c r="D35" s="13">
        <f t="shared" si="7"/>
        <v>6.3940323605583852E-3</v>
      </c>
      <c r="E35" s="13">
        <f t="shared" si="7"/>
        <v>2.2444319701179739E-7</v>
      </c>
      <c r="F35" s="13">
        <f t="shared" si="7"/>
        <v>3.079705626891271E-14</v>
      </c>
      <c r="G35" s="14">
        <f t="shared" si="1"/>
        <v>0.51659247076703285</v>
      </c>
      <c r="H35" s="14">
        <f t="shared" si="2"/>
        <v>3.4403431275345639E-3</v>
      </c>
      <c r="I35" s="14">
        <f t="shared" si="3"/>
        <v>3.469410403091526E-8</v>
      </c>
      <c r="J35" s="14">
        <f t="shared" si="4"/>
        <v>6.4933938434881115E-15</v>
      </c>
      <c r="K35" s="15">
        <f t="shared" si="5"/>
        <v>0.52003284858867793</v>
      </c>
      <c r="L35" s="16">
        <f t="shared" si="6"/>
        <v>-0.10603284858867795</v>
      </c>
    </row>
    <row r="36" spans="1:12" ht="15" x14ac:dyDescent="0.25">
      <c r="A36" s="43">
        <v>140</v>
      </c>
      <c r="B36" s="44">
        <v>0.45800000000000002</v>
      </c>
      <c r="C36" s="12">
        <f t="shared" si="7"/>
        <v>0.77918969721499098</v>
      </c>
      <c r="D36" s="13">
        <f t="shared" si="7"/>
        <v>9.2320918503804462E-3</v>
      </c>
      <c r="E36" s="13">
        <f t="shared" si="7"/>
        <v>4.2759062608922404E-7</v>
      </c>
      <c r="F36" s="13">
        <f t="shared" si="7"/>
        <v>7.7415402984120332E-14</v>
      </c>
      <c r="G36" s="14">
        <f t="shared" si="1"/>
        <v>0.56529730634039643</v>
      </c>
      <c r="H36" s="14">
        <f t="shared" si="2"/>
        <v>4.9673761343695345E-3</v>
      </c>
      <c r="I36" s="14">
        <f t="shared" si="3"/>
        <v>6.6096339125858916E-8</v>
      </c>
      <c r="J36" s="14">
        <f t="shared" si="4"/>
        <v>1.632262177069385E-14</v>
      </c>
      <c r="K36" s="15">
        <f t="shared" si="5"/>
        <v>0.57026474857112142</v>
      </c>
      <c r="L36" s="16">
        <f t="shared" si="6"/>
        <v>-0.1122647485711214</v>
      </c>
    </row>
    <row r="37" spans="1:12" ht="15" x14ac:dyDescent="0.25">
      <c r="A37" s="43">
        <v>150</v>
      </c>
      <c r="B37" s="44">
        <v>0.51600000000000001</v>
      </c>
      <c r="C37" s="12">
        <f t="shared" si="7"/>
        <v>0.84091523986519723</v>
      </c>
      <c r="D37" s="13">
        <f t="shared" si="7"/>
        <v>1.3146361827919581E-2</v>
      </c>
      <c r="E37" s="13">
        <f t="shared" si="7"/>
        <v>8.0339677331186488E-7</v>
      </c>
      <c r="F37" s="13">
        <f t="shared" si="7"/>
        <v>1.9192242790666392E-13</v>
      </c>
      <c r="G37" s="14">
        <f t="shared" si="1"/>
        <v>0.61007880578434148</v>
      </c>
      <c r="H37" s="14">
        <f t="shared" si="2"/>
        <v>7.0734699195072782E-3</v>
      </c>
      <c r="I37" s="14">
        <f t="shared" si="3"/>
        <v>1.2418790857768074E-7</v>
      </c>
      <c r="J37" s="14">
        <f t="shared" si="4"/>
        <v>4.0465812735952781E-14</v>
      </c>
      <c r="K37" s="15">
        <f t="shared" si="5"/>
        <v>0.61715239989179782</v>
      </c>
      <c r="L37" s="16">
        <f t="shared" si="6"/>
        <v>-0.10115239989179781</v>
      </c>
    </row>
    <row r="38" spans="1:12" ht="15" x14ac:dyDescent="0.25">
      <c r="A38" s="43">
        <v>160</v>
      </c>
      <c r="B38" s="44">
        <v>0.55200000000000005</v>
      </c>
      <c r="C38" s="12">
        <f t="shared" si="7"/>
        <v>0.89503789414360246</v>
      </c>
      <c r="D38" s="13">
        <f t="shared" si="7"/>
        <v>1.846253040969489E-2</v>
      </c>
      <c r="E38" s="13">
        <f t="shared" si="7"/>
        <v>1.4887170708497933E-6</v>
      </c>
      <c r="F38" s="13">
        <f t="shared" si="7"/>
        <v>4.6924997381158363E-13</v>
      </c>
      <c r="G38" s="14">
        <f t="shared" si="1"/>
        <v>0.64934445673549013</v>
      </c>
      <c r="H38" s="14">
        <f t="shared" si="2"/>
        <v>9.9338627066855797E-3</v>
      </c>
      <c r="I38" s="14">
        <f t="shared" si="3"/>
        <v>2.3012372669930962E-7</v>
      </c>
      <c r="J38" s="14">
        <f t="shared" si="4"/>
        <v>9.893883572505061E-14</v>
      </c>
      <c r="K38" s="15">
        <f t="shared" si="5"/>
        <v>0.6592785495660014</v>
      </c>
      <c r="L38" s="16">
        <f t="shared" si="6"/>
        <v>-0.10727854956600136</v>
      </c>
    </row>
    <row r="39" spans="1:12" ht="15" x14ac:dyDescent="0.25">
      <c r="A39" s="43">
        <v>170</v>
      </c>
      <c r="B39" s="44">
        <v>0.60199999999999998</v>
      </c>
      <c r="C39" s="12">
        <f t="shared" si="7"/>
        <v>0.93953032085843557</v>
      </c>
      <c r="D39" s="13">
        <f t="shared" si="7"/>
        <v>2.5571549451707466E-2</v>
      </c>
      <c r="E39" s="13">
        <f t="shared" si="7"/>
        <v>2.7206610019458405E-6</v>
      </c>
      <c r="F39" s="13">
        <f t="shared" si="7"/>
        <v>1.1315218975084404E-12</v>
      </c>
      <c r="G39" s="14">
        <f t="shared" si="1"/>
        <v>0.68162343714852669</v>
      </c>
      <c r="H39" s="14">
        <f t="shared" si="2"/>
        <v>1.3758908221870376E-2</v>
      </c>
      <c r="I39" s="14">
        <f t="shared" si="3"/>
        <v>4.2055583368562365E-7</v>
      </c>
      <c r="J39" s="14">
        <f t="shared" si="4"/>
        <v>2.3857531248757543E-13</v>
      </c>
      <c r="K39" s="15">
        <f t="shared" si="5"/>
        <v>0.69538276592646941</v>
      </c>
      <c r="L39" s="16">
        <f t="shared" si="6"/>
        <v>-9.3382765926469435E-2</v>
      </c>
    </row>
    <row r="40" spans="1:12" ht="15" x14ac:dyDescent="0.25">
      <c r="A40" s="43">
        <v>180</v>
      </c>
      <c r="B40" s="44">
        <v>0.64600000000000002</v>
      </c>
      <c r="C40" s="12">
        <f t="shared" si="7"/>
        <v>0.97265843125243667</v>
      </c>
      <c r="D40" s="13">
        <f t="shared" si="7"/>
        <v>3.4930358431452348E-2</v>
      </c>
      <c r="E40" s="13">
        <f t="shared" si="7"/>
        <v>4.9036207308189567E-6</v>
      </c>
      <c r="F40" s="13">
        <f t="shared" si="7"/>
        <v>2.6909265688307195E-12</v>
      </c>
      <c r="G40" s="14">
        <f t="shared" si="1"/>
        <v>0.70565767635473242</v>
      </c>
      <c r="H40" s="14">
        <f t="shared" si="2"/>
        <v>1.879446518182331E-2</v>
      </c>
      <c r="I40" s="14">
        <f t="shared" si="3"/>
        <v>7.5799458405613079E-7</v>
      </c>
      <c r="J40" s="14">
        <f t="shared" si="4"/>
        <v>5.6736740884426342E-13</v>
      </c>
      <c r="K40" s="15">
        <f t="shared" si="5"/>
        <v>0.72445289953170711</v>
      </c>
      <c r="L40" s="16">
        <f t="shared" si="6"/>
        <v>-7.8452899531707088E-2</v>
      </c>
    </row>
    <row r="41" spans="1:12" ht="15" x14ac:dyDescent="0.25">
      <c r="A41" s="43">
        <v>190</v>
      </c>
      <c r="B41" s="44">
        <v>0.69199999999999995</v>
      </c>
      <c r="C41" s="12">
        <f t="shared" si="7"/>
        <v>0.99309338469660102</v>
      </c>
      <c r="D41" s="13">
        <f t="shared" si="7"/>
        <v>4.7057539787163524E-2</v>
      </c>
      <c r="E41" s="13">
        <f t="shared" si="7"/>
        <v>8.7164469487276086E-6</v>
      </c>
      <c r="F41" s="13">
        <f t="shared" si="7"/>
        <v>6.3113302853795707E-12</v>
      </c>
      <c r="G41" s="14">
        <f t="shared" si="1"/>
        <v>0.72048310869613341</v>
      </c>
      <c r="H41" s="14">
        <f t="shared" si="2"/>
        <v>2.5319559626269118E-2</v>
      </c>
      <c r="I41" s="14">
        <f t="shared" si="3"/>
        <v>1.3473757335724191E-6</v>
      </c>
      <c r="J41" s="14">
        <f t="shared" si="4"/>
        <v>1.3307100802576362E-12</v>
      </c>
      <c r="K41" s="15">
        <f t="shared" si="5"/>
        <v>0.74580401569946675</v>
      </c>
      <c r="L41" s="16">
        <f t="shared" si="6"/>
        <v>-5.3804015699466801E-2</v>
      </c>
    </row>
    <row r="42" spans="1:12" ht="15" x14ac:dyDescent="0.25">
      <c r="A42" s="43">
        <v>200</v>
      </c>
      <c r="B42" s="44">
        <v>0.72</v>
      </c>
      <c r="C42" s="12">
        <f t="shared" ref="C42:F51" si="8">EXP(-1*(($A42-C$8)/(0.6006*C$9))^2)</f>
        <v>1</v>
      </c>
      <c r="D42" s="13">
        <f t="shared" si="8"/>
        <v>6.2522390120924087E-2</v>
      </c>
      <c r="E42" s="13">
        <f t="shared" si="8"/>
        <v>1.5280666167400576E-5</v>
      </c>
      <c r="F42" s="13">
        <f t="shared" si="8"/>
        <v>1.4598900472910212E-11</v>
      </c>
      <c r="G42" s="14">
        <f t="shared" si="1"/>
        <v>0.72549381538398572</v>
      </c>
      <c r="H42" s="14">
        <f t="shared" si="2"/>
        <v>3.3640504620588395E-2</v>
      </c>
      <c r="I42" s="14">
        <f t="shared" si="3"/>
        <v>2.3620632246011738E-6</v>
      </c>
      <c r="J42" s="14">
        <f t="shared" si="4"/>
        <v>3.0780997256604886E-12</v>
      </c>
      <c r="K42" s="15">
        <f t="shared" si="5"/>
        <v>0.75913668207087681</v>
      </c>
      <c r="L42" s="16">
        <f t="shared" si="6"/>
        <v>-3.9136682070876838E-2</v>
      </c>
    </row>
    <row r="43" spans="1:12" ht="15" x14ac:dyDescent="0.25">
      <c r="A43" s="43">
        <v>210</v>
      </c>
      <c r="B43" s="44">
        <v>0.753</v>
      </c>
      <c r="C43" s="12">
        <f t="shared" si="8"/>
        <v>0.99309338469660102</v>
      </c>
      <c r="D43" s="13">
        <f t="shared" si="8"/>
        <v>8.1926066508527642E-2</v>
      </c>
      <c r="E43" s="13">
        <f t="shared" si="8"/>
        <v>2.6419540654442496E-5</v>
      </c>
      <c r="F43" s="13">
        <f t="shared" si="8"/>
        <v>3.3304242883206703E-11</v>
      </c>
      <c r="G43" s="14">
        <f t="shared" si="1"/>
        <v>0.72048310869613341</v>
      </c>
      <c r="H43" s="14">
        <f t="shared" si="2"/>
        <v>4.4080755927537817E-2</v>
      </c>
      <c r="I43" s="14">
        <f t="shared" si="3"/>
        <v>4.0838942953839839E-6</v>
      </c>
      <c r="J43" s="14">
        <f t="shared" si="4"/>
        <v>7.0220206701425147E-12</v>
      </c>
      <c r="K43" s="15">
        <f t="shared" si="5"/>
        <v>0.76456794852498866</v>
      </c>
      <c r="L43" s="16">
        <f t="shared" si="6"/>
        <v>-1.1567948524988658E-2</v>
      </c>
    </row>
    <row r="44" spans="1:12" ht="15" x14ac:dyDescent="0.25">
      <c r="A44" s="43">
        <v>220</v>
      </c>
      <c r="B44" s="44">
        <v>0.76900000000000002</v>
      </c>
      <c r="C44" s="12">
        <f t="shared" si="8"/>
        <v>0.97265843125243667</v>
      </c>
      <c r="D44" s="13">
        <f t="shared" si="8"/>
        <v>0.10587387614270038</v>
      </c>
      <c r="E44" s="13">
        <f t="shared" si="8"/>
        <v>4.5049338148975822E-5</v>
      </c>
      <c r="F44" s="13">
        <f t="shared" si="8"/>
        <v>7.4930591399189601E-11</v>
      </c>
      <c r="G44" s="14">
        <f t="shared" si="1"/>
        <v>0.70565767635473242</v>
      </c>
      <c r="H44" s="14">
        <f t="shared" si="2"/>
        <v>5.6966002302368063E-2</v>
      </c>
      <c r="I44" s="14">
        <f t="shared" si="3"/>
        <v>6.9636613854787209E-6</v>
      </c>
      <c r="J44" s="14">
        <f t="shared" si="4"/>
        <v>1.5798712598760945E-11</v>
      </c>
      <c r="K44" s="15">
        <f t="shared" si="5"/>
        <v>0.76263064233428468</v>
      </c>
      <c r="L44" s="16">
        <f t="shared" si="6"/>
        <v>6.3693576657153361E-3</v>
      </c>
    </row>
    <row r="45" spans="1:12" ht="15" x14ac:dyDescent="0.25">
      <c r="A45" s="43">
        <v>230</v>
      </c>
      <c r="B45" s="44">
        <v>0.8</v>
      </c>
      <c r="C45" s="12">
        <f t="shared" si="8"/>
        <v>0.93953032085843557</v>
      </c>
      <c r="D45" s="13">
        <f t="shared" si="8"/>
        <v>0.13493844488101911</v>
      </c>
      <c r="E45" s="13">
        <f t="shared" si="8"/>
        <v>7.5758565928127944E-5</v>
      </c>
      <c r="F45" s="13">
        <f t="shared" si="8"/>
        <v>1.6626427135123277E-10</v>
      </c>
      <c r="G45" s="14">
        <f t="shared" si="1"/>
        <v>0.68162343714852669</v>
      </c>
      <c r="H45" s="14">
        <f t="shared" si="2"/>
        <v>7.2604348134089586E-2</v>
      </c>
      <c r="I45" s="14">
        <f t="shared" si="3"/>
        <v>1.1710649298072812E-5</v>
      </c>
      <c r="J45" s="14">
        <f t="shared" si="4"/>
        <v>3.5055928286039645E-11</v>
      </c>
      <c r="K45" s="15">
        <f t="shared" si="5"/>
        <v>0.75423949596697026</v>
      </c>
      <c r="L45" s="16">
        <f t="shared" si="6"/>
        <v>4.5760504033029781E-2</v>
      </c>
    </row>
    <row r="46" spans="1:12" ht="15" x14ac:dyDescent="0.25">
      <c r="A46" s="43">
        <v>240</v>
      </c>
      <c r="B46" s="44">
        <v>0.81799999999999995</v>
      </c>
      <c r="C46" s="12">
        <f t="shared" si="8"/>
        <v>0.89503789414360246</v>
      </c>
      <c r="D46" s="13">
        <f t="shared" si="8"/>
        <v>0.16961441782900435</v>
      </c>
      <c r="E46" s="13">
        <f t="shared" si="8"/>
        <v>1.2564790542312878E-4</v>
      </c>
      <c r="F46" s="13">
        <f t="shared" si="8"/>
        <v>3.6384707195883236E-10</v>
      </c>
      <c r="G46" s="14">
        <f t="shared" si="1"/>
        <v>0.64934445673549013</v>
      </c>
      <c r="H46" s="14">
        <f t="shared" si="2"/>
        <v>9.1261939853215221E-2</v>
      </c>
      <c r="I46" s="14">
        <f t="shared" si="3"/>
        <v>1.9422471075331797E-5</v>
      </c>
      <c r="J46" s="14">
        <f t="shared" si="4"/>
        <v>7.6715200193127728E-11</v>
      </c>
      <c r="K46" s="15">
        <f t="shared" si="5"/>
        <v>0.74062581913649583</v>
      </c>
      <c r="L46" s="16">
        <f t="shared" si="6"/>
        <v>7.7374180863504116E-2</v>
      </c>
    </row>
    <row r="47" spans="1:12" ht="15" x14ac:dyDescent="0.25">
      <c r="A47" s="43">
        <v>250</v>
      </c>
      <c r="B47" s="44">
        <v>0.81799999999999995</v>
      </c>
      <c r="C47" s="12">
        <f t="shared" si="8"/>
        <v>0.84091523986519723</v>
      </c>
      <c r="D47" s="13">
        <f t="shared" si="8"/>
        <v>0.21026646298219398</v>
      </c>
      <c r="E47" s="13">
        <f t="shared" si="8"/>
        <v>2.0552229418304528E-4</v>
      </c>
      <c r="F47" s="13">
        <f t="shared" si="8"/>
        <v>7.8527001238563093E-10</v>
      </c>
      <c r="G47" s="14">
        <f t="shared" si="1"/>
        <v>0.61007880578434148</v>
      </c>
      <c r="H47" s="14">
        <f t="shared" si="2"/>
        <v>0.11313498901475984</v>
      </c>
      <c r="I47" s="14">
        <f t="shared" si="3"/>
        <v>3.1769338300256644E-5</v>
      </c>
      <c r="J47" s="14">
        <f t="shared" si="4"/>
        <v>1.6556996290089615E-10</v>
      </c>
      <c r="K47" s="15">
        <f t="shared" si="5"/>
        <v>0.7232455643029716</v>
      </c>
      <c r="L47" s="16">
        <f t="shared" si="6"/>
        <v>9.475443569702835E-2</v>
      </c>
    </row>
    <row r="48" spans="1:12" ht="15" x14ac:dyDescent="0.25">
      <c r="A48" s="43">
        <v>260</v>
      </c>
      <c r="B48" s="44">
        <v>0.83299999999999996</v>
      </c>
      <c r="C48" s="12">
        <f t="shared" si="8"/>
        <v>0.77918969721499098</v>
      </c>
      <c r="D48" s="13">
        <f t="shared" si="8"/>
        <v>0.25707357094520616</v>
      </c>
      <c r="E48" s="13">
        <f t="shared" si="8"/>
        <v>3.3154524450134006E-4</v>
      </c>
      <c r="F48" s="13">
        <f t="shared" si="8"/>
        <v>1.6714728232477181E-9</v>
      </c>
      <c r="G48" s="14">
        <f t="shared" si="1"/>
        <v>0.56529730634039643</v>
      </c>
      <c r="H48" s="14">
        <f t="shared" si="2"/>
        <v>0.13831980246575939</v>
      </c>
      <c r="I48" s="14">
        <f t="shared" si="3"/>
        <v>5.1249783271800898E-5</v>
      </c>
      <c r="J48" s="14">
        <f t="shared" si="4"/>
        <v>3.5242106405443174E-10</v>
      </c>
      <c r="K48" s="15">
        <f t="shared" si="5"/>
        <v>0.70366835894184865</v>
      </c>
      <c r="L48" s="16">
        <f t="shared" si="6"/>
        <v>0.12933164105815131</v>
      </c>
    </row>
    <row r="49" spans="1:12" ht="15" x14ac:dyDescent="0.25">
      <c r="A49" s="43">
        <v>270</v>
      </c>
      <c r="B49" s="44">
        <v>0.82699999999999996</v>
      </c>
      <c r="C49" s="12">
        <f t="shared" si="8"/>
        <v>0.71205633985124106</v>
      </c>
      <c r="D49" s="13">
        <f t="shared" si="8"/>
        <v>0.30997382981019045</v>
      </c>
      <c r="E49" s="13">
        <f t="shared" si="8"/>
        <v>5.2748102897576081E-4</v>
      </c>
      <c r="F49" s="13">
        <f t="shared" si="8"/>
        <v>3.5088096134458584E-9</v>
      </c>
      <c r="G49" s="14">
        <f t="shared" si="1"/>
        <v>0.51659247076703285</v>
      </c>
      <c r="H49" s="14">
        <f t="shared" si="2"/>
        <v>0.16678306817482669</v>
      </c>
      <c r="I49" s="14">
        <f t="shared" si="3"/>
        <v>8.1537252798343201E-5</v>
      </c>
      <c r="J49" s="14">
        <f t="shared" si="4"/>
        <v>7.3981365436280478E-10</v>
      </c>
      <c r="K49" s="15">
        <f t="shared" si="5"/>
        <v>0.68345707693447155</v>
      </c>
      <c r="L49" s="16">
        <f t="shared" si="6"/>
        <v>0.1435429230655284</v>
      </c>
    </row>
    <row r="50" spans="1:12" ht="15" x14ac:dyDescent="0.25">
      <c r="A50" s="43">
        <v>280</v>
      </c>
      <c r="B50" s="44">
        <v>0.82099999999999995</v>
      </c>
      <c r="C50" s="12">
        <f t="shared" si="8"/>
        <v>0.64174972540650066</v>
      </c>
      <c r="D50" s="13">
        <f t="shared" si="8"/>
        <v>0.3686148319298872</v>
      </c>
      <c r="E50" s="13">
        <f t="shared" si="8"/>
        <v>8.2765828022016597E-4</v>
      </c>
      <c r="F50" s="13">
        <f t="shared" si="8"/>
        <v>7.264411990236154E-9</v>
      </c>
      <c r="G50" s="14">
        <f t="shared" si="1"/>
        <v>0.46558545680678731</v>
      </c>
      <c r="H50" s="14">
        <f t="shared" si="2"/>
        <v>0.1983351713325624</v>
      </c>
      <c r="I50" s="14">
        <f t="shared" si="3"/>
        <v>1.2793821714497102E-4</v>
      </c>
      <c r="J50" s="14">
        <f t="shared" si="4"/>
        <v>1.5316622368734603E-9</v>
      </c>
      <c r="K50" s="15">
        <f t="shared" si="5"/>
        <v>0.66404856788815692</v>
      </c>
      <c r="L50" s="16">
        <f t="shared" si="6"/>
        <v>0.15695143211184304</v>
      </c>
    </row>
    <row r="51" spans="1:12" ht="15" x14ac:dyDescent="0.25">
      <c r="A51" s="43">
        <v>290</v>
      </c>
      <c r="B51" s="44">
        <v>0.81299999999999994</v>
      </c>
      <c r="C51" s="12">
        <f t="shared" si="8"/>
        <v>0.57042322980152882</v>
      </c>
      <c r="D51" s="13">
        <f t="shared" si="8"/>
        <v>0.43231545396798376</v>
      </c>
      <c r="E51" s="13">
        <f t="shared" si="8"/>
        <v>1.2807827262495107E-3</v>
      </c>
      <c r="F51" s="13">
        <f t="shared" si="8"/>
        <v>1.4832737358321099E-8</v>
      </c>
      <c r="G51" s="14">
        <f t="shared" si="1"/>
        <v>0.41383852537236721</v>
      </c>
      <c r="H51" s="14">
        <f t="shared" si="2"/>
        <v>0.23260962990432099</v>
      </c>
      <c r="I51" s="14">
        <f t="shared" si="3"/>
        <v>1.9798153714217551E-4</v>
      </c>
      <c r="J51" s="14">
        <f t="shared" si="4"/>
        <v>3.1274029765572373E-9</v>
      </c>
      <c r="K51" s="15">
        <f t="shared" si="5"/>
        <v>0.64664613994123332</v>
      </c>
      <c r="L51" s="16">
        <f t="shared" si="6"/>
        <v>0.16635386005876662</v>
      </c>
    </row>
    <row r="52" spans="1:12" ht="15" x14ac:dyDescent="0.25">
      <c r="A52" s="43">
        <v>300</v>
      </c>
      <c r="B52" s="44">
        <v>0.80300000000000005</v>
      </c>
      <c r="C52" s="12">
        <f t="shared" ref="C52:F61" si="9">EXP(-1*(($A52-C$8)/(0.6006*C$9))^2)</f>
        <v>0.50004477422729487</v>
      </c>
      <c r="D52" s="13">
        <f t="shared" si="9"/>
        <v>0.50004477422729487</v>
      </c>
      <c r="E52" s="13">
        <f t="shared" si="9"/>
        <v>1.9546996578768765E-3</v>
      </c>
      <c r="F52" s="13">
        <f t="shared" si="9"/>
        <v>2.9869112929548723E-8</v>
      </c>
      <c r="G52" s="14">
        <f t="shared" si="1"/>
        <v>0.36277939111698387</v>
      </c>
      <c r="H52" s="14">
        <f t="shared" si="2"/>
        <v>0.26905175098647949</v>
      </c>
      <c r="I52" s="14">
        <f t="shared" si="3"/>
        <v>3.0215463949219266E-4</v>
      </c>
      <c r="J52" s="14">
        <f t="shared" si="4"/>
        <v>6.2977419761694097E-9</v>
      </c>
      <c r="K52" s="15">
        <f t="shared" si="5"/>
        <v>0.63213330304069759</v>
      </c>
      <c r="L52" s="16">
        <f t="shared" si="6"/>
        <v>0.17086669695930246</v>
      </c>
    </row>
    <row r="53" spans="1:12" ht="15" x14ac:dyDescent="0.25">
      <c r="A53" s="43">
        <v>310</v>
      </c>
      <c r="B53" s="44">
        <v>0.78300000000000003</v>
      </c>
      <c r="C53" s="12">
        <f t="shared" si="9"/>
        <v>0.43231545396798376</v>
      </c>
      <c r="D53" s="13">
        <f t="shared" si="9"/>
        <v>0.57042322980152882</v>
      </c>
      <c r="E53" s="13">
        <f t="shared" si="9"/>
        <v>2.9421498607039476E-3</v>
      </c>
      <c r="F53" s="13">
        <f t="shared" si="9"/>
        <v>5.9320324870762842E-8</v>
      </c>
      <c r="G53" s="14">
        <f t="shared" si="1"/>
        <v>0.31364218814869238</v>
      </c>
      <c r="H53" s="14">
        <f t="shared" si="2"/>
        <v>0.30691925341810117</v>
      </c>
      <c r="I53" s="14">
        <f t="shared" si="3"/>
        <v>4.5479326039202792E-4</v>
      </c>
      <c r="J53" s="14">
        <f t="shared" si="4"/>
        <v>1.2507371774306444E-8</v>
      </c>
      <c r="K53" s="15">
        <f t="shared" si="5"/>
        <v>0.62101624733455729</v>
      </c>
      <c r="L53" s="16">
        <f t="shared" si="6"/>
        <v>0.16198375266544274</v>
      </c>
    </row>
    <row r="54" spans="1:12" ht="15" x14ac:dyDescent="0.25">
      <c r="A54" s="43">
        <v>320</v>
      </c>
      <c r="B54" s="44">
        <v>0.77100000000000002</v>
      </c>
      <c r="C54" s="12">
        <f t="shared" si="9"/>
        <v>0.3686148319298872</v>
      </c>
      <c r="D54" s="13">
        <f t="shared" si="9"/>
        <v>0.64174972540650066</v>
      </c>
      <c r="E54" s="13">
        <f t="shared" si="9"/>
        <v>4.3674678938295814E-3</v>
      </c>
      <c r="F54" s="13">
        <f t="shared" si="9"/>
        <v>1.1618896808305172E-7</v>
      </c>
      <c r="G54" s="14">
        <f t="shared" ref="G54:G85" si="10">C$15*C54</f>
        <v>0.26742778082394053</v>
      </c>
      <c r="H54" s="14">
        <f t="shared" ref="H54:H85" si="11">D$15*D54</f>
        <v>0.34529685383178749</v>
      </c>
      <c r="I54" s="14">
        <f t="shared" ref="I54:I85" si="12">E$15*E54</f>
        <v>6.7511685574609434E-4</v>
      </c>
      <c r="J54" s="14">
        <f t="shared" ref="J54:J85" si="13">F$15*F54</f>
        <v>2.4497819643668202E-8</v>
      </c>
      <c r="K54" s="15">
        <f t="shared" ref="K54:K85" si="14">SUM(G54:J54)</f>
        <v>0.61339977600929374</v>
      </c>
      <c r="L54" s="16">
        <f t="shared" ref="L54:L85" si="15">B54-K54</f>
        <v>0.15760022399070628</v>
      </c>
    </row>
    <row r="55" spans="1:12" ht="15" x14ac:dyDescent="0.25">
      <c r="A55" s="43">
        <v>330</v>
      </c>
      <c r="B55" s="44">
        <v>0.74199999999999999</v>
      </c>
      <c r="C55" s="12">
        <f t="shared" si="9"/>
        <v>0.30997382981019045</v>
      </c>
      <c r="D55" s="13">
        <f t="shared" si="9"/>
        <v>0.71205633985124106</v>
      </c>
      <c r="E55" s="13">
        <f t="shared" si="9"/>
        <v>6.3940323605583852E-3</v>
      </c>
      <c r="F55" s="13">
        <f t="shared" si="9"/>
        <v>2.2444319701179739E-7</v>
      </c>
      <c r="G55" s="14">
        <f t="shared" si="10"/>
        <v>0.22488409645818133</v>
      </c>
      <c r="H55" s="14">
        <f t="shared" si="11"/>
        <v>0.38312570176149391</v>
      </c>
      <c r="I55" s="14">
        <f t="shared" si="12"/>
        <v>9.8838025321208983E-4</v>
      </c>
      <c r="J55" s="14">
        <f t="shared" si="13"/>
        <v>4.7322642169548108E-8</v>
      </c>
      <c r="K55" s="15">
        <f t="shared" si="14"/>
        <v>0.60899822579552954</v>
      </c>
      <c r="L55" s="16">
        <f t="shared" si="15"/>
        <v>0.13300177420447046</v>
      </c>
    </row>
    <row r="56" spans="1:12" ht="15" x14ac:dyDescent="0.25">
      <c r="A56" s="43">
        <v>340</v>
      </c>
      <c r="B56" s="44">
        <v>0.72699999999999998</v>
      </c>
      <c r="C56" s="12">
        <f t="shared" si="9"/>
        <v>0.25707357094520616</v>
      </c>
      <c r="D56" s="13">
        <f t="shared" si="9"/>
        <v>0.77918969721499098</v>
      </c>
      <c r="E56" s="13">
        <f t="shared" si="9"/>
        <v>9.2320918503804462E-3</v>
      </c>
      <c r="F56" s="13">
        <f t="shared" si="9"/>
        <v>4.2759062608922404E-7</v>
      </c>
      <c r="G56" s="14">
        <f t="shared" si="10"/>
        <v>0.18650528581942336</v>
      </c>
      <c r="H56" s="14">
        <f t="shared" si="11"/>
        <v>0.41924716183720256</v>
      </c>
      <c r="I56" s="14">
        <f t="shared" si="12"/>
        <v>1.4270833749673788E-3</v>
      </c>
      <c r="J56" s="14">
        <f t="shared" si="13"/>
        <v>9.0155186091070496E-8</v>
      </c>
      <c r="K56" s="15">
        <f t="shared" si="14"/>
        <v>0.60717962118677937</v>
      </c>
      <c r="L56" s="16">
        <f t="shared" si="15"/>
        <v>0.11982037881322061</v>
      </c>
    </row>
    <row r="57" spans="1:12" ht="15" x14ac:dyDescent="0.25">
      <c r="A57" s="43">
        <v>350</v>
      </c>
      <c r="B57" s="44">
        <v>0.69799999999999995</v>
      </c>
      <c r="C57" s="12">
        <f t="shared" si="9"/>
        <v>0.21026646298219398</v>
      </c>
      <c r="D57" s="13">
        <f t="shared" si="9"/>
        <v>0.84091523986519723</v>
      </c>
      <c r="E57" s="13">
        <f t="shared" si="9"/>
        <v>1.3146361827919581E-2</v>
      </c>
      <c r="F57" s="13">
        <f t="shared" si="9"/>
        <v>8.0339677331186488E-7</v>
      </c>
      <c r="G57" s="14">
        <f t="shared" si="10"/>
        <v>0.15254701847624752</v>
      </c>
      <c r="H57" s="14">
        <f t="shared" si="11"/>
        <v>0.4524589184369821</v>
      </c>
      <c r="I57" s="14">
        <f t="shared" si="12"/>
        <v>2.0321455537898134E-3</v>
      </c>
      <c r="J57" s="14">
        <f t="shared" si="13"/>
        <v>1.6939189304814863E-7</v>
      </c>
      <c r="K57" s="15">
        <f t="shared" si="14"/>
        <v>0.60703825185891258</v>
      </c>
      <c r="L57" s="16">
        <f t="shared" si="15"/>
        <v>9.0961748141087373E-2</v>
      </c>
    </row>
    <row r="58" spans="1:12" ht="15" x14ac:dyDescent="0.25">
      <c r="A58" s="43">
        <v>360</v>
      </c>
      <c r="B58" s="44">
        <v>0.66700000000000004</v>
      </c>
      <c r="C58" s="12">
        <f t="shared" si="9"/>
        <v>0.16961441782900435</v>
      </c>
      <c r="D58" s="13">
        <f t="shared" si="9"/>
        <v>0.89503789414360246</v>
      </c>
      <c r="E58" s="13">
        <f t="shared" si="9"/>
        <v>1.846253040969489E-2</v>
      </c>
      <c r="F58" s="13">
        <f t="shared" si="9"/>
        <v>1.4887170708497933E-6</v>
      </c>
      <c r="G58" s="14">
        <f t="shared" si="10"/>
        <v>0.1230542111348979</v>
      </c>
      <c r="H58" s="14">
        <f t="shared" si="11"/>
        <v>0.48157990050132371</v>
      </c>
      <c r="I58" s="14">
        <f t="shared" si="12"/>
        <v>2.8539111865984617E-3</v>
      </c>
      <c r="J58" s="14">
        <f t="shared" si="13"/>
        <v>3.1388799559747628E-7</v>
      </c>
      <c r="K58" s="15">
        <f t="shared" si="14"/>
        <v>0.6074883367108157</v>
      </c>
      <c r="L58" s="16">
        <f t="shared" si="15"/>
        <v>5.9511663289184336E-2</v>
      </c>
    </row>
    <row r="59" spans="1:12" ht="15" x14ac:dyDescent="0.25">
      <c r="A59" s="43">
        <v>370</v>
      </c>
      <c r="B59" s="44">
        <v>0.63900000000000001</v>
      </c>
      <c r="C59" s="12">
        <f t="shared" si="9"/>
        <v>0.13493844488101911</v>
      </c>
      <c r="D59" s="13">
        <f t="shared" si="9"/>
        <v>0.93953032085843557</v>
      </c>
      <c r="E59" s="13">
        <f t="shared" si="9"/>
        <v>2.5571549451707466E-2</v>
      </c>
      <c r="F59" s="13">
        <f t="shared" si="9"/>
        <v>2.7206610019458405E-6</v>
      </c>
      <c r="G59" s="14">
        <f t="shared" si="10"/>
        <v>9.7897007218712209E-2</v>
      </c>
      <c r="H59" s="14">
        <f t="shared" si="11"/>
        <v>0.50551928739275065</v>
      </c>
      <c r="I59" s="14">
        <f t="shared" si="12"/>
        <v>3.9528130445522034E-3</v>
      </c>
      <c r="J59" s="14">
        <f t="shared" si="13"/>
        <v>5.7363675430518758E-7</v>
      </c>
      <c r="K59" s="15">
        <f t="shared" si="14"/>
        <v>0.60736968129276936</v>
      </c>
      <c r="L59" s="16">
        <f t="shared" si="15"/>
        <v>3.1630318707230654E-2</v>
      </c>
    </row>
    <row r="60" spans="1:12" ht="15" x14ac:dyDescent="0.25">
      <c r="A60" s="43">
        <v>380</v>
      </c>
      <c r="B60" s="44">
        <v>0.60799999999999998</v>
      </c>
      <c r="C60" s="12">
        <f t="shared" si="9"/>
        <v>0.10587387614270038</v>
      </c>
      <c r="D60" s="13">
        <f t="shared" si="9"/>
        <v>0.97265843125243667</v>
      </c>
      <c r="E60" s="13">
        <f t="shared" si="9"/>
        <v>3.4930358431452348E-2</v>
      </c>
      <c r="F60" s="13">
        <f t="shared" si="9"/>
        <v>4.9036207308189567E-6</v>
      </c>
      <c r="G60" s="14">
        <f t="shared" si="10"/>
        <v>7.681084235225924E-2</v>
      </c>
      <c r="H60" s="14">
        <f t="shared" si="11"/>
        <v>0.52334404343015284</v>
      </c>
      <c r="I60" s="14">
        <f t="shared" si="12"/>
        <v>5.3994841696817647E-3</v>
      </c>
      <c r="J60" s="14">
        <f t="shared" si="13"/>
        <v>1.0339020842210073E-6</v>
      </c>
      <c r="K60" s="15">
        <f t="shared" si="14"/>
        <v>0.60555540385417794</v>
      </c>
      <c r="L60" s="16">
        <f t="shared" si="15"/>
        <v>2.4445961458220422E-3</v>
      </c>
    </row>
    <row r="61" spans="1:12" ht="15" x14ac:dyDescent="0.25">
      <c r="A61" s="43">
        <v>390</v>
      </c>
      <c r="B61" s="44">
        <v>0.57199999999999995</v>
      </c>
      <c r="C61" s="12">
        <f t="shared" si="9"/>
        <v>8.1926066508527642E-2</v>
      </c>
      <c r="D61" s="13">
        <f t="shared" si="9"/>
        <v>0.99309338469660102</v>
      </c>
      <c r="E61" s="13">
        <f t="shared" si="9"/>
        <v>4.7057539787163524E-2</v>
      </c>
      <c r="F61" s="13">
        <f t="shared" si="9"/>
        <v>8.7164469487276086E-6</v>
      </c>
      <c r="G61" s="14">
        <f t="shared" si="10"/>
        <v>5.9436854570673887E-2</v>
      </c>
      <c r="H61" s="14">
        <f t="shared" si="11"/>
        <v>0.53433917884372784</v>
      </c>
      <c r="I61" s="14">
        <f t="shared" si="12"/>
        <v>7.2740862835284324E-3</v>
      </c>
      <c r="J61" s="14">
        <f t="shared" si="13"/>
        <v>1.8378160061710609E-6</v>
      </c>
      <c r="K61" s="15">
        <f t="shared" si="14"/>
        <v>0.60105195751393636</v>
      </c>
      <c r="L61" s="16">
        <f t="shared" si="15"/>
        <v>-2.9051957513936411E-2</v>
      </c>
    </row>
    <row r="62" spans="1:12" ht="15" x14ac:dyDescent="0.25">
      <c r="A62" s="43">
        <v>400</v>
      </c>
      <c r="B62" s="44">
        <v>0.54700000000000004</v>
      </c>
      <c r="C62" s="12">
        <f t="shared" ref="C62:F71" si="16">EXP(-1*(($A62-C$8)/(0.6006*C$9))^2)</f>
        <v>6.2522390120924087E-2</v>
      </c>
      <c r="D62" s="13">
        <f t="shared" si="16"/>
        <v>1</v>
      </c>
      <c r="E62" s="13">
        <f t="shared" si="16"/>
        <v>6.2522390120924087E-2</v>
      </c>
      <c r="F62" s="13">
        <f t="shared" si="16"/>
        <v>1.5280666167400576E-5</v>
      </c>
      <c r="G62" s="14">
        <f t="shared" si="10"/>
        <v>4.5359607355755234E-2</v>
      </c>
      <c r="H62" s="14">
        <f t="shared" si="11"/>
        <v>0.53805531995057365</v>
      </c>
      <c r="I62" s="14">
        <f t="shared" si="12"/>
        <v>9.6646204295637046E-3</v>
      </c>
      <c r="J62" s="14">
        <f t="shared" si="13"/>
        <v>3.2218463592559153E-6</v>
      </c>
      <c r="K62" s="15">
        <f t="shared" si="14"/>
        <v>0.59308276958225192</v>
      </c>
      <c r="L62" s="16">
        <f t="shared" si="15"/>
        <v>-4.6082769582251881E-2</v>
      </c>
    </row>
    <row r="63" spans="1:12" ht="15" x14ac:dyDescent="0.25">
      <c r="A63" s="43">
        <v>410</v>
      </c>
      <c r="B63" s="44">
        <v>0.51300000000000001</v>
      </c>
      <c r="C63" s="12">
        <f t="shared" si="16"/>
        <v>4.7057539787163524E-2</v>
      </c>
      <c r="D63" s="13">
        <f t="shared" si="16"/>
        <v>0.99309338469660102</v>
      </c>
      <c r="E63" s="13">
        <f t="shared" si="16"/>
        <v>8.1926066508527642E-2</v>
      </c>
      <c r="F63" s="13">
        <f t="shared" si="16"/>
        <v>2.6419540654442496E-5</v>
      </c>
      <c r="G63" s="14">
        <f t="shared" si="10"/>
        <v>3.4139954082772976E-2</v>
      </c>
      <c r="H63" s="14">
        <f t="shared" si="11"/>
        <v>0.53433917884372784</v>
      </c>
      <c r="I63" s="14">
        <f t="shared" si="12"/>
        <v>1.2664012597098847E-2</v>
      </c>
      <c r="J63" s="14">
        <f t="shared" si="13"/>
        <v>5.5704181963167043E-6</v>
      </c>
      <c r="K63" s="15">
        <f t="shared" si="14"/>
        <v>0.58114871594179585</v>
      </c>
      <c r="L63" s="16">
        <f t="shared" si="15"/>
        <v>-6.8148715941795834E-2</v>
      </c>
    </row>
    <row r="64" spans="1:12" ht="15" x14ac:dyDescent="0.25">
      <c r="A64" s="43">
        <v>420</v>
      </c>
      <c r="B64" s="44">
        <v>0.47599999999999998</v>
      </c>
      <c r="C64" s="12">
        <f t="shared" si="16"/>
        <v>3.4930358431452348E-2</v>
      </c>
      <c r="D64" s="13">
        <f t="shared" si="16"/>
        <v>0.97265843125243667</v>
      </c>
      <c r="E64" s="13">
        <f t="shared" si="16"/>
        <v>0.10587387614270038</v>
      </c>
      <c r="F64" s="13">
        <f t="shared" si="16"/>
        <v>4.5049338148975822E-5</v>
      </c>
      <c r="G64" s="14">
        <f t="shared" si="10"/>
        <v>2.534175901116454E-2</v>
      </c>
      <c r="H64" s="14">
        <f t="shared" si="11"/>
        <v>0.52334404343015284</v>
      </c>
      <c r="I64" s="14">
        <f t="shared" si="12"/>
        <v>1.636583029450436E-2</v>
      </c>
      <c r="J64" s="14">
        <f t="shared" si="13"/>
        <v>9.4984109012085539E-6</v>
      </c>
      <c r="K64" s="15">
        <f t="shared" si="14"/>
        <v>0.56506113114672296</v>
      </c>
      <c r="L64" s="16">
        <f t="shared" si="15"/>
        <v>-8.9061131146722983E-2</v>
      </c>
    </row>
    <row r="65" spans="1:12" ht="15" x14ac:dyDescent="0.25">
      <c r="A65" s="43">
        <v>430</v>
      </c>
      <c r="B65" s="44">
        <v>0.437</v>
      </c>
      <c r="C65" s="12">
        <f t="shared" si="16"/>
        <v>2.5571549451707466E-2</v>
      </c>
      <c r="D65" s="13">
        <f t="shared" si="16"/>
        <v>0.93953032085843557</v>
      </c>
      <c r="E65" s="13">
        <f t="shared" si="16"/>
        <v>0.13493844488101911</v>
      </c>
      <c r="F65" s="13">
        <f t="shared" si="16"/>
        <v>7.5758565928127944E-5</v>
      </c>
      <c r="G65" s="14">
        <f t="shared" si="10"/>
        <v>1.8552000976999519E-2</v>
      </c>
      <c r="H65" s="14">
        <f t="shared" si="11"/>
        <v>0.50551928739275065</v>
      </c>
      <c r="I65" s="14">
        <f t="shared" si="12"/>
        <v>2.0858589196739719E-2</v>
      </c>
      <c r="J65" s="14">
        <f t="shared" si="13"/>
        <v>1.5973286579528071E-5</v>
      </c>
      <c r="K65" s="15">
        <f t="shared" si="14"/>
        <v>0.54494585085306946</v>
      </c>
      <c r="L65" s="16">
        <f t="shared" si="15"/>
        <v>-0.10794585085306946</v>
      </c>
    </row>
    <row r="66" spans="1:12" ht="15" x14ac:dyDescent="0.25">
      <c r="A66" s="43">
        <v>440</v>
      </c>
      <c r="B66" s="44">
        <v>0.41399999999999998</v>
      </c>
      <c r="C66" s="12">
        <f t="shared" si="16"/>
        <v>1.846253040969489E-2</v>
      </c>
      <c r="D66" s="13">
        <f t="shared" si="16"/>
        <v>0.89503789414360246</v>
      </c>
      <c r="E66" s="13">
        <f t="shared" si="16"/>
        <v>0.16961441782900435</v>
      </c>
      <c r="F66" s="13">
        <f t="shared" si="16"/>
        <v>1.2564790542312878E-4</v>
      </c>
      <c r="G66" s="14">
        <f t="shared" si="10"/>
        <v>1.3394451628572408E-2</v>
      </c>
      <c r="H66" s="14">
        <f t="shared" si="11"/>
        <v>0.48157990050132371</v>
      </c>
      <c r="I66" s="14">
        <f t="shared" si="12"/>
        <v>2.621875082715602E-2</v>
      </c>
      <c r="J66" s="14">
        <f t="shared" si="13"/>
        <v>2.6492185759497123E-5</v>
      </c>
      <c r="K66" s="15">
        <f t="shared" si="14"/>
        <v>0.52121959514281158</v>
      </c>
      <c r="L66" s="16">
        <f t="shared" si="15"/>
        <v>-0.1072195951428116</v>
      </c>
    </row>
    <row r="67" spans="1:12" ht="15" x14ac:dyDescent="0.25">
      <c r="A67" s="43">
        <v>450</v>
      </c>
      <c r="B67" s="44">
        <v>0.39100000000000001</v>
      </c>
      <c r="C67" s="12">
        <f t="shared" si="16"/>
        <v>1.3146361827919581E-2</v>
      </c>
      <c r="D67" s="13">
        <f t="shared" si="16"/>
        <v>0.84091523986519723</v>
      </c>
      <c r="E67" s="13">
        <f t="shared" si="16"/>
        <v>0.21026646298219398</v>
      </c>
      <c r="F67" s="13">
        <f t="shared" si="16"/>
        <v>2.0552229418304528E-4</v>
      </c>
      <c r="G67" s="14">
        <f t="shared" si="10"/>
        <v>9.5376042009557658E-3</v>
      </c>
      <c r="H67" s="14">
        <f t="shared" si="11"/>
        <v>0.4524589184369821</v>
      </c>
      <c r="I67" s="14">
        <f t="shared" si="12"/>
        <v>3.250268503586403E-2</v>
      </c>
      <c r="J67" s="14">
        <f t="shared" si="13"/>
        <v>4.3333271469028443E-5</v>
      </c>
      <c r="K67" s="15">
        <f t="shared" si="14"/>
        <v>0.49454254094527095</v>
      </c>
      <c r="L67" s="16">
        <f t="shared" si="15"/>
        <v>-0.10354254094527093</v>
      </c>
    </row>
    <row r="68" spans="1:12" ht="15" x14ac:dyDescent="0.25">
      <c r="A68" s="43">
        <v>460</v>
      </c>
      <c r="B68" s="44">
        <v>0.35699999999999998</v>
      </c>
      <c r="C68" s="12">
        <f t="shared" si="16"/>
        <v>9.2320918503804462E-3</v>
      </c>
      <c r="D68" s="13">
        <f t="shared" si="16"/>
        <v>0.77918969721499098</v>
      </c>
      <c r="E68" s="13">
        <f t="shared" si="16"/>
        <v>0.25707357094520616</v>
      </c>
      <c r="F68" s="13">
        <f t="shared" si="16"/>
        <v>3.3154524450134006E-4</v>
      </c>
      <c r="G68" s="14">
        <f t="shared" si="10"/>
        <v>6.6978255405079103E-3</v>
      </c>
      <c r="H68" s="14">
        <f t="shared" si="11"/>
        <v>0.41924716183720256</v>
      </c>
      <c r="I68" s="14">
        <f t="shared" si="12"/>
        <v>3.9738059931052623E-2</v>
      </c>
      <c r="J68" s="14">
        <f t="shared" si="13"/>
        <v>6.9904533429576661E-5</v>
      </c>
      <c r="K68" s="15">
        <f t="shared" si="14"/>
        <v>0.46575295184219268</v>
      </c>
      <c r="L68" s="16">
        <f t="shared" si="15"/>
        <v>-0.10875295184219269</v>
      </c>
    </row>
    <row r="69" spans="1:12" ht="15" x14ac:dyDescent="0.25">
      <c r="A69" s="43">
        <v>470</v>
      </c>
      <c r="B69" s="44">
        <v>0.33600000000000002</v>
      </c>
      <c r="C69" s="12">
        <f t="shared" si="16"/>
        <v>6.3940323605583852E-3</v>
      </c>
      <c r="D69" s="13">
        <f t="shared" si="16"/>
        <v>0.71205633985124106</v>
      </c>
      <c r="E69" s="13">
        <f t="shared" si="16"/>
        <v>0.30997382981019045</v>
      </c>
      <c r="F69" s="13">
        <f t="shared" si="16"/>
        <v>5.2748102897576081E-4</v>
      </c>
      <c r="G69" s="14">
        <f t="shared" si="10"/>
        <v>4.6388309329501755E-3</v>
      </c>
      <c r="H69" s="14">
        <f t="shared" si="11"/>
        <v>0.38312570176149391</v>
      </c>
      <c r="I69" s="14">
        <f t="shared" si="12"/>
        <v>4.7915305259756624E-2</v>
      </c>
      <c r="J69" s="14">
        <f t="shared" si="13"/>
        <v>1.1121654083430696E-4</v>
      </c>
      <c r="K69" s="15">
        <f t="shared" si="14"/>
        <v>0.43579105449503502</v>
      </c>
      <c r="L69" s="16">
        <f t="shared" si="15"/>
        <v>-9.9791054495035003E-2</v>
      </c>
    </row>
    <row r="70" spans="1:12" ht="15" x14ac:dyDescent="0.25">
      <c r="A70" s="43">
        <v>480</v>
      </c>
      <c r="B70" s="44">
        <v>0.307</v>
      </c>
      <c r="C70" s="12">
        <f t="shared" si="16"/>
        <v>4.3674678938295814E-3</v>
      </c>
      <c r="D70" s="13">
        <f t="shared" si="16"/>
        <v>0.64174972540650066</v>
      </c>
      <c r="E70" s="13">
        <f t="shared" si="16"/>
        <v>0.3686148319298872</v>
      </c>
      <c r="F70" s="13">
        <f t="shared" si="16"/>
        <v>8.2765828022016597E-4</v>
      </c>
      <c r="G70" s="14">
        <f t="shared" si="10"/>
        <v>3.1685709458614832E-3</v>
      </c>
      <c r="H70" s="14">
        <f t="shared" si="11"/>
        <v>0.34529685383178749</v>
      </c>
      <c r="I70" s="14">
        <f t="shared" si="12"/>
        <v>5.6979946358728953E-2</v>
      </c>
      <c r="J70" s="14">
        <f t="shared" si="13"/>
        <v>1.7450730142408262E-4</v>
      </c>
      <c r="K70" s="15">
        <f t="shared" si="14"/>
        <v>0.40561987843780201</v>
      </c>
      <c r="L70" s="16">
        <f t="shared" si="15"/>
        <v>-9.8619878437802011E-2</v>
      </c>
    </row>
    <row r="71" spans="1:12" ht="15" x14ac:dyDescent="0.25">
      <c r="A71" s="43">
        <v>490</v>
      </c>
      <c r="B71" s="44">
        <v>0.29199999999999998</v>
      </c>
      <c r="C71" s="12">
        <f t="shared" si="16"/>
        <v>2.9421498607039476E-3</v>
      </c>
      <c r="D71" s="13">
        <f t="shared" si="16"/>
        <v>0.57042322980152882</v>
      </c>
      <c r="E71" s="13">
        <f t="shared" si="16"/>
        <v>0.43231545396798376</v>
      </c>
      <c r="F71" s="13">
        <f t="shared" si="16"/>
        <v>1.2807827262495107E-3</v>
      </c>
      <c r="G71" s="14">
        <f t="shared" si="10"/>
        <v>2.134511527873569E-3</v>
      </c>
      <c r="H71" s="14">
        <f t="shared" si="11"/>
        <v>0.30691925341810117</v>
      </c>
      <c r="I71" s="14">
        <f t="shared" si="12"/>
        <v>6.6826696170030064E-2</v>
      </c>
      <c r="J71" s="14">
        <f t="shared" si="13"/>
        <v>2.7004615625778153E-4</v>
      </c>
      <c r="K71" s="15">
        <f t="shared" si="14"/>
        <v>0.37615050727226262</v>
      </c>
      <c r="L71" s="16">
        <f t="shared" si="15"/>
        <v>-8.4150507272262642E-2</v>
      </c>
    </row>
    <row r="72" spans="1:12" ht="15" x14ac:dyDescent="0.25">
      <c r="A72" s="43">
        <v>500</v>
      </c>
      <c r="B72" s="44">
        <v>0.27700000000000002</v>
      </c>
      <c r="C72" s="12">
        <f t="shared" ref="C72:F81" si="17">EXP(-1*(($A72-C$8)/(0.6006*C$9))^2)</f>
        <v>1.9546996578768765E-3</v>
      </c>
      <c r="D72" s="13">
        <f t="shared" si="17"/>
        <v>0.50004477422729487</v>
      </c>
      <c r="E72" s="13">
        <f t="shared" si="17"/>
        <v>0.50004477422729487</v>
      </c>
      <c r="F72" s="13">
        <f t="shared" si="17"/>
        <v>1.9546996578768765E-3</v>
      </c>
      <c r="G72" s="14">
        <f t="shared" si="10"/>
        <v>1.4181225127228667E-3</v>
      </c>
      <c r="H72" s="14">
        <f t="shared" si="11"/>
        <v>0.26905175098647949</v>
      </c>
      <c r="I72" s="14">
        <f t="shared" si="12"/>
        <v>7.7296196312180529E-2</v>
      </c>
      <c r="J72" s="14">
        <f t="shared" si="13"/>
        <v>4.1213792037449626E-4</v>
      </c>
      <c r="K72" s="15">
        <f t="shared" si="14"/>
        <v>0.34817820773175739</v>
      </c>
      <c r="L72" s="16">
        <f t="shared" si="15"/>
        <v>-7.117820773175737E-2</v>
      </c>
    </row>
    <row r="73" spans="1:12" ht="15" x14ac:dyDescent="0.25">
      <c r="A73" s="43">
        <v>510</v>
      </c>
      <c r="B73" s="44">
        <v>0.26300000000000001</v>
      </c>
      <c r="C73" s="12">
        <f t="shared" si="17"/>
        <v>1.2807827262495107E-3</v>
      </c>
      <c r="D73" s="13">
        <f t="shared" si="17"/>
        <v>0.43231545396798376</v>
      </c>
      <c r="E73" s="13">
        <f t="shared" si="17"/>
        <v>0.57042322980152882</v>
      </c>
      <c r="F73" s="13">
        <f t="shared" si="17"/>
        <v>2.9421498607039476E-3</v>
      </c>
      <c r="G73" s="14">
        <f t="shared" si="10"/>
        <v>9.2919994674466044E-4</v>
      </c>
      <c r="H73" s="14">
        <f t="shared" si="11"/>
        <v>0.23260962990432099</v>
      </c>
      <c r="I73" s="14">
        <f t="shared" si="12"/>
        <v>8.817519595100351E-2</v>
      </c>
      <c r="J73" s="14">
        <f t="shared" si="13"/>
        <v>6.203364901274346E-4</v>
      </c>
      <c r="K73" s="15">
        <f t="shared" si="14"/>
        <v>0.32233436229219664</v>
      </c>
      <c r="L73" s="16">
        <f t="shared" si="15"/>
        <v>-5.933436229219663E-2</v>
      </c>
    </row>
    <row r="74" spans="1:12" ht="15" x14ac:dyDescent="0.25">
      <c r="A74" s="43">
        <v>520</v>
      </c>
      <c r="B74" s="44">
        <v>0.255</v>
      </c>
      <c r="C74" s="12">
        <f t="shared" si="17"/>
        <v>8.2765828022016597E-4</v>
      </c>
      <c r="D74" s="13">
        <f t="shared" si="17"/>
        <v>0.3686148319298872</v>
      </c>
      <c r="E74" s="13">
        <f t="shared" si="17"/>
        <v>0.64174972540650066</v>
      </c>
      <c r="F74" s="13">
        <f t="shared" si="17"/>
        <v>4.3674678938295814E-3</v>
      </c>
      <c r="G74" s="14">
        <f t="shared" si="10"/>
        <v>6.004609635510762E-4</v>
      </c>
      <c r="H74" s="14">
        <f t="shared" si="11"/>
        <v>0.1983351713325624</v>
      </c>
      <c r="I74" s="14">
        <f t="shared" si="12"/>
        <v>9.9200742243455584E-2</v>
      </c>
      <c r="J74" s="14">
        <f t="shared" si="13"/>
        <v>9.2085713926015535E-4</v>
      </c>
      <c r="K74" s="15">
        <f t="shared" si="14"/>
        <v>0.29905723167882919</v>
      </c>
      <c r="L74" s="16">
        <f t="shared" si="15"/>
        <v>-4.405723167882919E-2</v>
      </c>
    </row>
    <row r="75" spans="1:12" ht="15" x14ac:dyDescent="0.25">
      <c r="A75" s="43">
        <v>530</v>
      </c>
      <c r="B75" s="44">
        <v>0.249</v>
      </c>
      <c r="C75" s="12">
        <f t="shared" si="17"/>
        <v>5.2748102897576081E-4</v>
      </c>
      <c r="D75" s="13">
        <f t="shared" si="17"/>
        <v>0.30997382981019045</v>
      </c>
      <c r="E75" s="13">
        <f t="shared" si="17"/>
        <v>0.71205633985124106</v>
      </c>
      <c r="F75" s="13">
        <f t="shared" si="17"/>
        <v>6.3940323605583852E-3</v>
      </c>
      <c r="G75" s="14">
        <f t="shared" si="10"/>
        <v>3.8268422425429541E-4</v>
      </c>
      <c r="H75" s="14">
        <f t="shared" si="11"/>
        <v>0.16678306817482669</v>
      </c>
      <c r="I75" s="14">
        <f t="shared" si="12"/>
        <v>0.11006863678462565</v>
      </c>
      <c r="J75" s="14">
        <f t="shared" si="13"/>
        <v>1.3481473684555957E-3</v>
      </c>
      <c r="K75" s="15">
        <f t="shared" si="14"/>
        <v>0.27858253655216225</v>
      </c>
      <c r="L75" s="16">
        <f t="shared" si="15"/>
        <v>-2.9582536552162253E-2</v>
      </c>
    </row>
    <row r="76" spans="1:12" ht="15" x14ac:dyDescent="0.25">
      <c r="A76" s="43">
        <v>540</v>
      </c>
      <c r="B76" s="44">
        <v>0.24</v>
      </c>
      <c r="C76" s="12">
        <f t="shared" si="17"/>
        <v>3.3154524450134006E-4</v>
      </c>
      <c r="D76" s="13">
        <f t="shared" si="17"/>
        <v>0.25707357094520616</v>
      </c>
      <c r="E76" s="13">
        <f t="shared" si="17"/>
        <v>0.77918969721499098</v>
      </c>
      <c r="F76" s="13">
        <f t="shared" si="17"/>
        <v>9.2320918503804462E-3</v>
      </c>
      <c r="G76" s="14">
        <f t="shared" si="10"/>
        <v>2.405340244056936E-4</v>
      </c>
      <c r="H76" s="14">
        <f t="shared" si="11"/>
        <v>0.13831980246575939</v>
      </c>
      <c r="I76" s="14">
        <f t="shared" si="12"/>
        <v>0.12044601384631545</v>
      </c>
      <c r="J76" s="14">
        <f t="shared" si="13"/>
        <v>1.9465369631541608E-3</v>
      </c>
      <c r="K76" s="15">
        <f t="shared" si="14"/>
        <v>0.26095288729963473</v>
      </c>
      <c r="L76" s="16">
        <f t="shared" si="15"/>
        <v>-2.0952887299634737E-2</v>
      </c>
    </row>
    <row r="77" spans="1:12" ht="15" x14ac:dyDescent="0.25">
      <c r="A77" s="43">
        <v>550</v>
      </c>
      <c r="B77" s="44">
        <v>0.23499999999999999</v>
      </c>
      <c r="C77" s="12">
        <f t="shared" si="17"/>
        <v>2.0552229418304528E-4</v>
      </c>
      <c r="D77" s="13">
        <f t="shared" si="17"/>
        <v>0.21026646298219398</v>
      </c>
      <c r="E77" s="13">
        <f t="shared" si="17"/>
        <v>0.84091523986519723</v>
      </c>
      <c r="F77" s="13">
        <f t="shared" si="17"/>
        <v>1.3146361827919581E-2</v>
      </c>
      <c r="G77" s="14">
        <f t="shared" si="10"/>
        <v>1.4910515335332745E-4</v>
      </c>
      <c r="H77" s="14">
        <f t="shared" si="11"/>
        <v>0.11313498901475984</v>
      </c>
      <c r="I77" s="14">
        <f t="shared" si="12"/>
        <v>0.1299874587490023</v>
      </c>
      <c r="J77" s="14">
        <f t="shared" si="13"/>
        <v>2.7718397567708152E-3</v>
      </c>
      <c r="K77" s="15">
        <f t="shared" si="14"/>
        <v>0.24604339267388628</v>
      </c>
      <c r="L77" s="16">
        <f t="shared" si="15"/>
        <v>-1.1043392673886293E-2</v>
      </c>
    </row>
    <row r="78" spans="1:12" ht="15" x14ac:dyDescent="0.25">
      <c r="A78" s="43">
        <v>560</v>
      </c>
      <c r="B78" s="44">
        <v>0.246</v>
      </c>
      <c r="C78" s="12">
        <f t="shared" si="17"/>
        <v>1.2564790542312878E-4</v>
      </c>
      <c r="D78" s="13">
        <f t="shared" si="17"/>
        <v>0.16961441782900435</v>
      </c>
      <c r="E78" s="13">
        <f t="shared" si="17"/>
        <v>0.89503789414360246</v>
      </c>
      <c r="F78" s="13">
        <f t="shared" si="17"/>
        <v>1.846253040969489E-2</v>
      </c>
      <c r="G78" s="14">
        <f t="shared" si="10"/>
        <v>9.1156778300431881E-5</v>
      </c>
      <c r="H78" s="14">
        <f t="shared" si="11"/>
        <v>9.1261939853215221E-2</v>
      </c>
      <c r="I78" s="14">
        <f t="shared" si="12"/>
        <v>0.13835366018867237</v>
      </c>
      <c r="J78" s="14">
        <f t="shared" si="13"/>
        <v>3.8927253387700928E-3</v>
      </c>
      <c r="K78" s="15">
        <f t="shared" si="14"/>
        <v>0.23359948215895812</v>
      </c>
      <c r="L78" s="16">
        <f t="shared" si="15"/>
        <v>1.2400517841041875E-2</v>
      </c>
    </row>
    <row r="79" spans="1:12" ht="15" x14ac:dyDescent="0.25">
      <c r="A79" s="43">
        <v>570</v>
      </c>
      <c r="B79" s="44">
        <v>0.24199999999999999</v>
      </c>
      <c r="C79" s="12">
        <f t="shared" si="17"/>
        <v>7.5758565928127944E-5</v>
      </c>
      <c r="D79" s="13">
        <f t="shared" si="17"/>
        <v>0.13493844488101911</v>
      </c>
      <c r="E79" s="13">
        <f t="shared" si="17"/>
        <v>0.93953032085843557</v>
      </c>
      <c r="F79" s="13">
        <f t="shared" si="17"/>
        <v>2.5571549451707466E-2</v>
      </c>
      <c r="G79" s="14">
        <f t="shared" si="10"/>
        <v>5.4962371043216768E-5</v>
      </c>
      <c r="H79" s="14">
        <f t="shared" si="11"/>
        <v>7.2604348134089586E-2</v>
      </c>
      <c r="I79" s="14">
        <f t="shared" si="12"/>
        <v>0.1452312350119857</v>
      </c>
      <c r="J79" s="14">
        <f t="shared" si="13"/>
        <v>5.3916238074279855E-3</v>
      </c>
      <c r="K79" s="15">
        <f t="shared" si="14"/>
        <v>0.2232821693245465</v>
      </c>
      <c r="L79" s="16">
        <f t="shared" si="15"/>
        <v>1.871783067545349E-2</v>
      </c>
    </row>
    <row r="80" spans="1:12" ht="15" x14ac:dyDescent="0.25">
      <c r="A80" s="43">
        <v>580</v>
      </c>
      <c r="B80" s="44">
        <v>0.23699999999999999</v>
      </c>
      <c r="C80" s="12">
        <f t="shared" si="17"/>
        <v>4.5049338148975822E-5</v>
      </c>
      <c r="D80" s="13">
        <f t="shared" si="17"/>
        <v>0.10587387614270038</v>
      </c>
      <c r="E80" s="13">
        <f t="shared" si="17"/>
        <v>0.97265843125243667</v>
      </c>
      <c r="F80" s="13">
        <f t="shared" si="17"/>
        <v>3.4930358431452348E-2</v>
      </c>
      <c r="G80" s="14">
        <f t="shared" si="10"/>
        <v>3.268301621422381E-5</v>
      </c>
      <c r="H80" s="14">
        <f t="shared" si="11"/>
        <v>5.6966002302368063E-2</v>
      </c>
      <c r="I80" s="14">
        <f t="shared" si="12"/>
        <v>0.15035213029265979</v>
      </c>
      <c r="J80" s="14">
        <f t="shared" si="13"/>
        <v>7.364878396464789E-3</v>
      </c>
      <c r="K80" s="15">
        <f t="shared" si="14"/>
        <v>0.21471569400770688</v>
      </c>
      <c r="L80" s="16">
        <f t="shared" si="15"/>
        <v>2.2284305992293113E-2</v>
      </c>
    </row>
    <row r="81" spans="1:12" ht="15" x14ac:dyDescent="0.25">
      <c r="A81" s="43">
        <v>590</v>
      </c>
      <c r="B81" s="44">
        <v>0.23</v>
      </c>
      <c r="C81" s="12">
        <f t="shared" si="17"/>
        <v>2.6419540654442496E-5</v>
      </c>
      <c r="D81" s="13">
        <f t="shared" si="17"/>
        <v>8.1926066508527642E-2</v>
      </c>
      <c r="E81" s="13">
        <f t="shared" si="17"/>
        <v>0.99309338469660102</v>
      </c>
      <c r="F81" s="13">
        <f t="shared" si="17"/>
        <v>4.7057539787163524E-2</v>
      </c>
      <c r="G81" s="14">
        <f t="shared" si="10"/>
        <v>1.916721335008381E-5</v>
      </c>
      <c r="H81" s="14">
        <f t="shared" si="11"/>
        <v>4.4080755927537817E-2</v>
      </c>
      <c r="I81" s="14">
        <f t="shared" si="12"/>
        <v>0.15351093577261152</v>
      </c>
      <c r="J81" s="14">
        <f t="shared" si="13"/>
        <v>9.9218294266685252E-3</v>
      </c>
      <c r="K81" s="15">
        <f t="shared" si="14"/>
        <v>0.20753268834016794</v>
      </c>
      <c r="L81" s="16">
        <f t="shared" si="15"/>
        <v>2.2467311659832068E-2</v>
      </c>
    </row>
    <row r="82" spans="1:12" ht="15" x14ac:dyDescent="0.25">
      <c r="A82" s="43">
        <v>600</v>
      </c>
      <c r="B82" s="44">
        <v>0.23599999999999999</v>
      </c>
      <c r="C82" s="12">
        <f t="shared" ref="C82:F91" si="18">EXP(-1*(($A82-C$8)/(0.6006*C$9))^2)</f>
        <v>1.5280666167400576E-5</v>
      </c>
      <c r="D82" s="13">
        <f t="shared" si="18"/>
        <v>6.2522390120924087E-2</v>
      </c>
      <c r="E82" s="13">
        <f t="shared" si="18"/>
        <v>1</v>
      </c>
      <c r="F82" s="13">
        <f t="shared" si="18"/>
        <v>6.2522390120924087E-2</v>
      </c>
      <c r="G82" s="14">
        <f t="shared" si="10"/>
        <v>1.1086028799396429E-5</v>
      </c>
      <c r="H82" s="14">
        <f t="shared" si="11"/>
        <v>3.3640504620588395E-2</v>
      </c>
      <c r="I82" s="14">
        <f t="shared" si="12"/>
        <v>0.15457855035406412</v>
      </c>
      <c r="J82" s="14">
        <f t="shared" si="13"/>
        <v>1.3182510027790511E-2</v>
      </c>
      <c r="K82" s="15">
        <f t="shared" si="14"/>
        <v>0.20141265103124242</v>
      </c>
      <c r="L82" s="16">
        <f t="shared" si="15"/>
        <v>3.4587348968757564E-2</v>
      </c>
    </row>
    <row r="83" spans="1:12" ht="15" x14ac:dyDescent="0.25">
      <c r="A83" s="43">
        <v>610</v>
      </c>
      <c r="B83" s="44">
        <v>0.22600000000000001</v>
      </c>
      <c r="C83" s="12">
        <f t="shared" si="18"/>
        <v>8.7164469487276086E-6</v>
      </c>
      <c r="D83" s="13">
        <f t="shared" si="18"/>
        <v>4.7057539787163524E-2</v>
      </c>
      <c r="E83" s="13">
        <f t="shared" si="18"/>
        <v>0.99309338469660102</v>
      </c>
      <c r="F83" s="13">
        <f t="shared" si="18"/>
        <v>8.1926066508527642E-2</v>
      </c>
      <c r="G83" s="14">
        <f t="shared" si="10"/>
        <v>6.3237283534244931E-6</v>
      </c>
      <c r="H83" s="14">
        <f t="shared" si="11"/>
        <v>2.5319559626269118E-2</v>
      </c>
      <c r="I83" s="14">
        <f t="shared" si="12"/>
        <v>0.15351093577261152</v>
      </c>
      <c r="J83" s="14">
        <f t="shared" si="13"/>
        <v>1.7273670939279433E-2</v>
      </c>
      <c r="K83" s="15">
        <f t="shared" si="14"/>
        <v>0.19611049006651349</v>
      </c>
      <c r="L83" s="16">
        <f t="shared" si="15"/>
        <v>2.9889509933486519E-2</v>
      </c>
    </row>
    <row r="84" spans="1:12" ht="15" x14ac:dyDescent="0.25">
      <c r="A84" s="43">
        <v>620</v>
      </c>
      <c r="B84" s="44">
        <v>0.22700000000000001</v>
      </c>
      <c r="C84" s="12">
        <f t="shared" si="18"/>
        <v>4.9036207308189567E-6</v>
      </c>
      <c r="D84" s="13">
        <f t="shared" si="18"/>
        <v>3.4930358431452348E-2</v>
      </c>
      <c r="E84" s="13">
        <f t="shared" si="18"/>
        <v>0.97265843125243667</v>
      </c>
      <c r="F84" s="13">
        <f t="shared" si="18"/>
        <v>0.10587387614270038</v>
      </c>
      <c r="G84" s="14">
        <f t="shared" si="10"/>
        <v>3.5575465131978532E-6</v>
      </c>
      <c r="H84" s="14">
        <f t="shared" si="11"/>
        <v>1.879446518182331E-2</v>
      </c>
      <c r="I84" s="14">
        <f t="shared" si="12"/>
        <v>0.15035213029265979</v>
      </c>
      <c r="J84" s="14">
        <f t="shared" si="13"/>
        <v>2.2322937930440878E-2</v>
      </c>
      <c r="K84" s="15">
        <f t="shared" si="14"/>
        <v>0.19147309095143716</v>
      </c>
      <c r="L84" s="16">
        <f t="shared" si="15"/>
        <v>3.5526909048562844E-2</v>
      </c>
    </row>
    <row r="85" spans="1:12" ht="15" x14ac:dyDescent="0.25">
      <c r="A85" s="43">
        <v>630</v>
      </c>
      <c r="B85" s="44">
        <v>0.214</v>
      </c>
      <c r="C85" s="12">
        <f t="shared" si="18"/>
        <v>2.7206610019458405E-6</v>
      </c>
      <c r="D85" s="13">
        <f t="shared" si="18"/>
        <v>2.5571549451707466E-2</v>
      </c>
      <c r="E85" s="13">
        <f t="shared" si="18"/>
        <v>0.93953032085843557</v>
      </c>
      <c r="F85" s="13">
        <f t="shared" si="18"/>
        <v>0.13493844488101911</v>
      </c>
      <c r="G85" s="14">
        <f t="shared" si="10"/>
        <v>1.9738227306681054E-6</v>
      </c>
      <c r="H85" s="14">
        <f t="shared" si="11"/>
        <v>1.3758908221870376E-2</v>
      </c>
      <c r="I85" s="14">
        <f t="shared" si="12"/>
        <v>0.1452312350119857</v>
      </c>
      <c r="J85" s="14">
        <f t="shared" si="13"/>
        <v>2.8451046086659111E-2</v>
      </c>
      <c r="K85" s="15">
        <f t="shared" si="14"/>
        <v>0.18744316314324586</v>
      </c>
      <c r="L85" s="16">
        <f t="shared" si="15"/>
        <v>2.655683685675414E-2</v>
      </c>
    </row>
    <row r="86" spans="1:12" ht="15" x14ac:dyDescent="0.25">
      <c r="A86" s="43">
        <v>640</v>
      </c>
      <c r="B86" s="44">
        <v>0.221</v>
      </c>
      <c r="C86" s="12">
        <f t="shared" si="18"/>
        <v>1.4887170708497933E-6</v>
      </c>
      <c r="D86" s="13">
        <f t="shared" si="18"/>
        <v>1.846253040969489E-2</v>
      </c>
      <c r="E86" s="13">
        <f t="shared" si="18"/>
        <v>0.89503789414360246</v>
      </c>
      <c r="F86" s="13">
        <f t="shared" si="18"/>
        <v>0.16961441782900435</v>
      </c>
      <c r="G86" s="14">
        <f t="shared" ref="G86:G122" si="19">C$15*C86</f>
        <v>1.080055027758088E-6</v>
      </c>
      <c r="H86" s="14">
        <f t="shared" ref="H86:H122" si="20">D$15*D86</f>
        <v>9.9338627066855797E-3</v>
      </c>
      <c r="I86" s="14">
        <f t="shared" ref="I86:I122" si="21">E$15*E86</f>
        <v>0.13835366018867237</v>
      </c>
      <c r="J86" s="14">
        <f t="shared" ref="J86:J122" si="22">F$15*F86</f>
        <v>3.576228867073343E-2</v>
      </c>
      <c r="K86" s="15">
        <f t="shared" ref="K86:K117" si="23">SUM(G86:J86)</f>
        <v>0.18405089162111915</v>
      </c>
      <c r="L86" s="16">
        <f t="shared" ref="L86:L117" si="24">B86-K86</f>
        <v>3.6949108378880852E-2</v>
      </c>
    </row>
    <row r="87" spans="1:12" ht="15" x14ac:dyDescent="0.25">
      <c r="A87" s="43">
        <v>650</v>
      </c>
      <c r="B87" s="44">
        <v>0.216</v>
      </c>
      <c r="C87" s="12">
        <f t="shared" si="18"/>
        <v>8.0339677331186488E-7</v>
      </c>
      <c r="D87" s="13">
        <f t="shared" si="18"/>
        <v>1.3146361827919581E-2</v>
      </c>
      <c r="E87" s="13">
        <f t="shared" si="18"/>
        <v>0.84091523986519723</v>
      </c>
      <c r="F87" s="13">
        <f t="shared" si="18"/>
        <v>0.21026646298219398</v>
      </c>
      <c r="G87" s="14">
        <f t="shared" si="19"/>
        <v>5.8285939033720798E-7</v>
      </c>
      <c r="H87" s="14">
        <f t="shared" si="20"/>
        <v>7.0734699195072782E-3</v>
      </c>
      <c r="I87" s="14">
        <f t="shared" si="21"/>
        <v>0.1299874587490023</v>
      </c>
      <c r="J87" s="14">
        <f t="shared" si="22"/>
        <v>4.4333553970182835E-2</v>
      </c>
      <c r="K87" s="15">
        <f t="shared" si="23"/>
        <v>0.18139506549808276</v>
      </c>
      <c r="L87" s="16">
        <f t="shared" si="24"/>
        <v>3.4604934501917234E-2</v>
      </c>
    </row>
    <row r="88" spans="1:12" ht="15" x14ac:dyDescent="0.25">
      <c r="A88" s="43">
        <v>660</v>
      </c>
      <c r="B88" s="44">
        <v>0.20399999999999999</v>
      </c>
      <c r="C88" s="12">
        <f t="shared" si="18"/>
        <v>4.2759062608922404E-7</v>
      </c>
      <c r="D88" s="13">
        <f t="shared" si="18"/>
        <v>9.2320918503804462E-3</v>
      </c>
      <c r="E88" s="13">
        <f t="shared" si="18"/>
        <v>0.77918969721499098</v>
      </c>
      <c r="F88" s="13">
        <f t="shared" si="18"/>
        <v>0.25707357094520616</v>
      </c>
      <c r="G88" s="14">
        <f t="shared" si="19"/>
        <v>3.1021435474389836E-7</v>
      </c>
      <c r="H88" s="14">
        <f t="shared" si="20"/>
        <v>4.9673761343695345E-3</v>
      </c>
      <c r="I88" s="14">
        <f t="shared" si="21"/>
        <v>0.12044601384631545</v>
      </c>
      <c r="J88" s="14">
        <f t="shared" si="22"/>
        <v>5.4202581192284841E-2</v>
      </c>
      <c r="K88" s="15">
        <f t="shared" si="23"/>
        <v>0.17961628138732455</v>
      </c>
      <c r="L88" s="16">
        <f t="shared" si="24"/>
        <v>2.4383718612675437E-2</v>
      </c>
    </row>
    <row r="89" spans="1:12" ht="15" x14ac:dyDescent="0.25">
      <c r="A89" s="43">
        <v>670</v>
      </c>
      <c r="B89" s="44">
        <v>0.20200000000000001</v>
      </c>
      <c r="C89" s="12">
        <f t="shared" si="18"/>
        <v>2.2444319701179739E-7</v>
      </c>
      <c r="D89" s="13">
        <f t="shared" si="18"/>
        <v>6.3940323605583852E-3</v>
      </c>
      <c r="E89" s="13">
        <f t="shared" si="18"/>
        <v>0.71205633985124106</v>
      </c>
      <c r="F89" s="13">
        <f t="shared" si="18"/>
        <v>0.30997382981019045</v>
      </c>
      <c r="G89" s="14">
        <f t="shared" si="19"/>
        <v>1.6283215133706848E-7</v>
      </c>
      <c r="H89" s="14">
        <f t="shared" si="20"/>
        <v>3.4403431275345639E-3</v>
      </c>
      <c r="I89" s="14">
        <f t="shared" si="21"/>
        <v>0.11006863678462565</v>
      </c>
      <c r="J89" s="14">
        <f t="shared" si="22"/>
        <v>6.5356316543918297E-2</v>
      </c>
      <c r="K89" s="15">
        <f t="shared" si="23"/>
        <v>0.17886545928822983</v>
      </c>
      <c r="L89" s="16">
        <f t="shared" si="24"/>
        <v>2.313454071177018E-2</v>
      </c>
    </row>
    <row r="90" spans="1:12" ht="15" x14ac:dyDescent="0.25">
      <c r="A90" s="43">
        <v>680</v>
      </c>
      <c r="B90" s="44">
        <v>0.20100000000000001</v>
      </c>
      <c r="C90" s="12">
        <f t="shared" si="18"/>
        <v>1.1618896808305172E-7</v>
      </c>
      <c r="D90" s="13">
        <f t="shared" si="18"/>
        <v>4.3674678938295814E-3</v>
      </c>
      <c r="E90" s="13">
        <f t="shared" si="18"/>
        <v>0.64174972540650066</v>
      </c>
      <c r="F90" s="13">
        <f t="shared" si="18"/>
        <v>0.3686148319298872</v>
      </c>
      <c r="G90" s="14">
        <f t="shared" si="19"/>
        <v>8.4294377760101338E-8</v>
      </c>
      <c r="H90" s="14">
        <f t="shared" si="20"/>
        <v>2.3499393349883336E-3</v>
      </c>
      <c r="I90" s="14">
        <f t="shared" si="21"/>
        <v>9.9200742243455584E-2</v>
      </c>
      <c r="J90" s="14">
        <f t="shared" si="22"/>
        <v>7.7720456766124518E-2</v>
      </c>
      <c r="K90" s="15">
        <f t="shared" si="23"/>
        <v>0.17927122263894618</v>
      </c>
      <c r="L90" s="16">
        <f t="shared" si="24"/>
        <v>2.172877736105383E-2</v>
      </c>
    </row>
    <row r="91" spans="1:12" ht="15" x14ac:dyDescent="0.25">
      <c r="A91" s="43">
        <v>690</v>
      </c>
      <c r="B91" s="44">
        <v>0.21099999999999999</v>
      </c>
      <c r="C91" s="12">
        <f t="shared" si="18"/>
        <v>5.9320324870762842E-8</v>
      </c>
      <c r="D91" s="13">
        <f t="shared" si="18"/>
        <v>2.9421498607039476E-3</v>
      </c>
      <c r="E91" s="13">
        <f t="shared" si="18"/>
        <v>0.57042322980152882</v>
      </c>
      <c r="F91" s="13">
        <f t="shared" si="18"/>
        <v>0.43231545396798376</v>
      </c>
      <c r="G91" s="14">
        <f t="shared" si="19"/>
        <v>4.3036528820307276E-8</v>
      </c>
      <c r="H91" s="14">
        <f t="shared" si="20"/>
        <v>1.5830393846435983E-3</v>
      </c>
      <c r="I91" s="14">
        <f t="shared" si="21"/>
        <v>8.817519595100351E-2</v>
      </c>
      <c r="J91" s="14">
        <f t="shared" si="22"/>
        <v>9.1151390663078521E-2</v>
      </c>
      <c r="K91" s="15">
        <f t="shared" si="23"/>
        <v>0.18090966903525446</v>
      </c>
      <c r="L91" s="16">
        <f t="shared" si="24"/>
        <v>3.0090330964745532E-2</v>
      </c>
    </row>
    <row r="92" spans="1:12" ht="15" x14ac:dyDescent="0.25">
      <c r="A92" s="43">
        <v>700</v>
      </c>
      <c r="B92" s="44">
        <v>0.19900000000000001</v>
      </c>
      <c r="C92" s="12">
        <f t="shared" ref="C92:F101" si="25">EXP(-1*(($A92-C$8)/(0.6006*C$9))^2)</f>
        <v>2.9869112929548723E-8</v>
      </c>
      <c r="D92" s="13">
        <f t="shared" si="25"/>
        <v>1.9546996578768765E-3</v>
      </c>
      <c r="E92" s="13">
        <f t="shared" si="25"/>
        <v>0.50004477422729487</v>
      </c>
      <c r="F92" s="13">
        <f t="shared" si="25"/>
        <v>0.50004477422729487</v>
      </c>
      <c r="G92" s="14">
        <f t="shared" si="19"/>
        <v>2.1669856701393442E-8</v>
      </c>
      <c r="H92" s="14">
        <f t="shared" si="20"/>
        <v>1.0517365498262197E-3</v>
      </c>
      <c r="I92" s="14">
        <f t="shared" si="21"/>
        <v>7.7296196312180529E-2</v>
      </c>
      <c r="J92" s="14">
        <f t="shared" si="22"/>
        <v>0.10543175393401176</v>
      </c>
      <c r="K92" s="15">
        <f t="shared" si="23"/>
        <v>0.18377970846587521</v>
      </c>
      <c r="L92" s="16">
        <f t="shared" si="24"/>
        <v>1.5220291534124797E-2</v>
      </c>
    </row>
    <row r="93" spans="1:12" ht="15" x14ac:dyDescent="0.25">
      <c r="A93" s="43">
        <v>710</v>
      </c>
      <c r="B93" s="44">
        <v>0.19600000000000001</v>
      </c>
      <c r="C93" s="12">
        <f t="shared" si="25"/>
        <v>1.4832737358321099E-8</v>
      </c>
      <c r="D93" s="13">
        <f t="shared" si="25"/>
        <v>1.2807827262495107E-3</v>
      </c>
      <c r="E93" s="13">
        <f t="shared" si="25"/>
        <v>0.43231545396798376</v>
      </c>
      <c r="F93" s="13">
        <f t="shared" si="25"/>
        <v>0.57042322980152882</v>
      </c>
      <c r="G93" s="14">
        <f t="shared" si="19"/>
        <v>1.0761059218676956E-8</v>
      </c>
      <c r="H93" s="14">
        <f t="shared" si="20"/>
        <v>6.8913195955934848E-4</v>
      </c>
      <c r="I93" s="14">
        <f t="shared" si="21"/>
        <v>6.6826696170030064E-2</v>
      </c>
      <c r="J93" s="14">
        <f t="shared" si="22"/>
        <v>0.12027067315244479</v>
      </c>
      <c r="K93" s="15">
        <f t="shared" si="23"/>
        <v>0.18778651204309343</v>
      </c>
      <c r="L93" s="16">
        <f t="shared" si="24"/>
        <v>8.2134879569065733E-3</v>
      </c>
    </row>
    <row r="94" spans="1:12" ht="15" x14ac:dyDescent="0.25">
      <c r="A94" s="43">
        <v>720</v>
      </c>
      <c r="B94" s="44">
        <v>0.20799999999999999</v>
      </c>
      <c r="C94" s="12">
        <f t="shared" si="25"/>
        <v>7.264411990236154E-9</v>
      </c>
      <c r="D94" s="13">
        <f t="shared" si="25"/>
        <v>8.2765828022016597E-4</v>
      </c>
      <c r="E94" s="13">
        <f t="shared" si="25"/>
        <v>0.3686148319298872</v>
      </c>
      <c r="F94" s="13">
        <f t="shared" si="25"/>
        <v>0.64174972540650066</v>
      </c>
      <c r="G94" s="14">
        <f t="shared" si="19"/>
        <v>5.2702859713176003E-9</v>
      </c>
      <c r="H94" s="14">
        <f t="shared" si="20"/>
        <v>4.4532594077360295E-4</v>
      </c>
      <c r="I94" s="14">
        <f t="shared" si="21"/>
        <v>5.6979946358728953E-2</v>
      </c>
      <c r="J94" s="14">
        <f t="shared" si="22"/>
        <v>0.13530948151759434</v>
      </c>
      <c r="K94" s="15">
        <f t="shared" si="23"/>
        <v>0.19273475908738286</v>
      </c>
      <c r="L94" s="16">
        <f t="shared" si="24"/>
        <v>1.5265240912617134E-2</v>
      </c>
    </row>
    <row r="95" spans="1:12" ht="15" x14ac:dyDescent="0.25">
      <c r="A95" s="43">
        <v>730</v>
      </c>
      <c r="B95" s="44">
        <v>0.20399999999999999</v>
      </c>
      <c r="C95" s="12">
        <f t="shared" si="25"/>
        <v>3.5088096134458584E-9</v>
      </c>
      <c r="D95" s="13">
        <f t="shared" si="25"/>
        <v>5.2748102897576081E-4</v>
      </c>
      <c r="E95" s="13">
        <f t="shared" si="25"/>
        <v>0.30997382981019045</v>
      </c>
      <c r="F95" s="13">
        <f t="shared" si="25"/>
        <v>0.71205633985124106</v>
      </c>
      <c r="G95" s="14">
        <f t="shared" si="19"/>
        <v>2.5456196739148437E-9</v>
      </c>
      <c r="H95" s="14">
        <f t="shared" si="20"/>
        <v>2.8381397381341077E-4</v>
      </c>
      <c r="I95" s="14">
        <f t="shared" si="21"/>
        <v>4.7915305259756624E-2</v>
      </c>
      <c r="J95" s="14">
        <f t="shared" si="22"/>
        <v>0.15013325341987191</v>
      </c>
      <c r="K95" s="15">
        <f t="shared" si="23"/>
        <v>0.19833237519906161</v>
      </c>
      <c r="L95" s="16">
        <f t="shared" si="24"/>
        <v>5.6676248009383812E-3</v>
      </c>
    </row>
    <row r="96" spans="1:12" ht="15" x14ac:dyDescent="0.25">
      <c r="A96" s="43">
        <v>740</v>
      </c>
      <c r="B96" s="44">
        <v>0.20899999999999999</v>
      </c>
      <c r="C96" s="12">
        <f t="shared" si="25"/>
        <v>1.6714728232477181E-9</v>
      </c>
      <c r="D96" s="13">
        <f t="shared" si="25"/>
        <v>3.3154524450134006E-4</v>
      </c>
      <c r="E96" s="13">
        <f t="shared" si="25"/>
        <v>0.25707357094520616</v>
      </c>
      <c r="F96" s="13">
        <f t="shared" si="25"/>
        <v>0.77918969721499098</v>
      </c>
      <c r="G96" s="14">
        <f t="shared" si="19"/>
        <v>1.2126431958486293E-9</v>
      </c>
      <c r="H96" s="14">
        <f t="shared" si="20"/>
        <v>1.783896826082597E-4</v>
      </c>
      <c r="I96" s="14">
        <f t="shared" si="21"/>
        <v>3.9738059931052623E-2</v>
      </c>
      <c r="J96" s="14">
        <f t="shared" si="22"/>
        <v>0.16428796111635044</v>
      </c>
      <c r="K96" s="15">
        <f t="shared" si="23"/>
        <v>0.20420441194265451</v>
      </c>
      <c r="L96" s="16">
        <f t="shared" si="24"/>
        <v>4.795588057345479E-3</v>
      </c>
    </row>
    <row r="97" spans="1:12" ht="15" x14ac:dyDescent="0.25">
      <c r="A97" s="43">
        <v>750</v>
      </c>
      <c r="B97" s="44">
        <v>0.218</v>
      </c>
      <c r="C97" s="12">
        <f t="shared" si="25"/>
        <v>7.8527001238563093E-10</v>
      </c>
      <c r="D97" s="13">
        <f t="shared" si="25"/>
        <v>2.0552229418304528E-4</v>
      </c>
      <c r="E97" s="13">
        <f t="shared" si="25"/>
        <v>0.21026646298219398</v>
      </c>
      <c r="F97" s="13">
        <f t="shared" si="25"/>
        <v>0.84091523986519723</v>
      </c>
      <c r="G97" s="14">
        <f t="shared" si="19"/>
        <v>5.6970853739228107E-10</v>
      </c>
      <c r="H97" s="14">
        <f t="shared" si="20"/>
        <v>1.1058236375363434E-4</v>
      </c>
      <c r="I97" s="14">
        <f t="shared" si="21"/>
        <v>3.250268503586403E-2</v>
      </c>
      <c r="J97" s="14">
        <f t="shared" si="22"/>
        <v>0.17730246013635573</v>
      </c>
      <c r="K97" s="15">
        <f t="shared" si="23"/>
        <v>0.20991572810568193</v>
      </c>
      <c r="L97" s="16">
        <f t="shared" si="24"/>
        <v>8.084271894318068E-3</v>
      </c>
    </row>
    <row r="98" spans="1:12" ht="15" x14ac:dyDescent="0.25">
      <c r="A98" s="43">
        <v>760</v>
      </c>
      <c r="B98" s="44">
        <v>0.215</v>
      </c>
      <c r="C98" s="12">
        <f t="shared" si="25"/>
        <v>3.6384707195883236E-10</v>
      </c>
      <c r="D98" s="13">
        <f t="shared" si="25"/>
        <v>1.2564790542312878E-4</v>
      </c>
      <c r="E98" s="13">
        <f t="shared" si="25"/>
        <v>0.16961441782900435</v>
      </c>
      <c r="F98" s="13">
        <f t="shared" si="25"/>
        <v>0.89503789414360246</v>
      </c>
      <c r="G98" s="14">
        <f t="shared" si="19"/>
        <v>2.6396880045170488E-10</v>
      </c>
      <c r="H98" s="14">
        <f t="shared" si="20"/>
        <v>6.7605523953560972E-5</v>
      </c>
      <c r="I98" s="14">
        <f t="shared" si="21"/>
        <v>2.621875082715602E-2</v>
      </c>
      <c r="J98" s="14">
        <f t="shared" si="22"/>
        <v>0.18871393099304873</v>
      </c>
      <c r="K98" s="15">
        <f t="shared" si="23"/>
        <v>0.21500028760812712</v>
      </c>
      <c r="L98" s="16">
        <f t="shared" si="24"/>
        <v>-2.8760812711969841E-7</v>
      </c>
    </row>
    <row r="99" spans="1:12" ht="15" x14ac:dyDescent="0.25">
      <c r="A99" s="43">
        <v>770</v>
      </c>
      <c r="B99" s="44">
        <v>0.218</v>
      </c>
      <c r="C99" s="12">
        <f t="shared" si="25"/>
        <v>1.6626427135123277E-10</v>
      </c>
      <c r="D99" s="13">
        <f t="shared" si="25"/>
        <v>7.5758565928127944E-5</v>
      </c>
      <c r="E99" s="13">
        <f t="shared" si="25"/>
        <v>0.13493844488101911</v>
      </c>
      <c r="F99" s="13">
        <f t="shared" si="25"/>
        <v>0.93953032085843557</v>
      </c>
      <c r="G99" s="14">
        <f t="shared" si="19"/>
        <v>1.2062370058464418E-10</v>
      </c>
      <c r="H99" s="14">
        <f t="shared" si="20"/>
        <v>4.0762299429455508E-5</v>
      </c>
      <c r="I99" s="14">
        <f t="shared" si="21"/>
        <v>2.0858589196739719E-2</v>
      </c>
      <c r="J99" s="14">
        <f t="shared" si="22"/>
        <v>0.19809492011062141</v>
      </c>
      <c r="K99" s="15">
        <f t="shared" si="23"/>
        <v>0.21899427172741429</v>
      </c>
      <c r="L99" s="16">
        <f t="shared" si="24"/>
        <v>-9.9427172741428649E-4</v>
      </c>
    </row>
    <row r="100" spans="1:12" ht="15" x14ac:dyDescent="0.25">
      <c r="A100" s="43">
        <v>780</v>
      </c>
      <c r="B100" s="44">
        <v>0.21099999999999999</v>
      </c>
      <c r="C100" s="12">
        <f t="shared" si="25"/>
        <v>7.4930591399189601E-11</v>
      </c>
      <c r="D100" s="13">
        <f t="shared" si="25"/>
        <v>4.5049338148975822E-5</v>
      </c>
      <c r="E100" s="13">
        <f t="shared" si="25"/>
        <v>0.10587387614270038</v>
      </c>
      <c r="F100" s="13">
        <f t="shared" si="25"/>
        <v>0.97265843125243667</v>
      </c>
      <c r="G100" s="14">
        <f t="shared" si="19"/>
        <v>5.4361680643176528E-11</v>
      </c>
      <c r="H100" s="14">
        <f t="shared" si="20"/>
        <v>2.4239036051308768E-5</v>
      </c>
      <c r="I100" s="14">
        <f t="shared" si="21"/>
        <v>1.636583029450436E-2</v>
      </c>
      <c r="J100" s="14">
        <f t="shared" si="22"/>
        <v>0.20507980419176466</v>
      </c>
      <c r="K100" s="15">
        <f t="shared" si="23"/>
        <v>0.22146987357668202</v>
      </c>
      <c r="L100" s="16">
        <f t="shared" si="24"/>
        <v>-1.0469873576682026E-2</v>
      </c>
    </row>
    <row r="101" spans="1:12" ht="15" x14ac:dyDescent="0.25">
      <c r="A101" s="43">
        <v>790</v>
      </c>
      <c r="B101" s="44">
        <v>0.21199999999999999</v>
      </c>
      <c r="C101" s="12">
        <f t="shared" si="25"/>
        <v>3.3304242883206703E-11</v>
      </c>
      <c r="D101" s="13">
        <f t="shared" si="25"/>
        <v>2.6419540654442496E-5</v>
      </c>
      <c r="E101" s="13">
        <f t="shared" si="25"/>
        <v>8.1926066508527642E-2</v>
      </c>
      <c r="F101" s="13">
        <f t="shared" si="25"/>
        <v>0.99309338469660102</v>
      </c>
      <c r="G101" s="14">
        <f t="shared" si="19"/>
        <v>2.4162022237812582E-11</v>
      </c>
      <c r="H101" s="14">
        <f t="shared" si="20"/>
        <v>1.4215174399773245E-5</v>
      </c>
      <c r="I101" s="14">
        <f t="shared" si="21"/>
        <v>1.2664012597098847E-2</v>
      </c>
      <c r="J101" s="14">
        <f t="shared" si="22"/>
        <v>0.20938840432963712</v>
      </c>
      <c r="K101" s="15">
        <f t="shared" si="23"/>
        <v>0.22206663212529776</v>
      </c>
      <c r="L101" s="16">
        <f t="shared" si="24"/>
        <v>-1.0066632125297764E-2</v>
      </c>
    </row>
    <row r="102" spans="1:12" ht="15" x14ac:dyDescent="0.25">
      <c r="A102" s="43">
        <v>800</v>
      </c>
      <c r="B102" s="44">
        <v>0.215</v>
      </c>
      <c r="C102" s="12">
        <f t="shared" ref="C102:F111" si="26">EXP(-1*(($A102-C$8)/(0.6006*C$9))^2)</f>
        <v>1.4598900472910212E-11</v>
      </c>
      <c r="D102" s="13">
        <f t="shared" si="26"/>
        <v>1.5280666167400576E-5</v>
      </c>
      <c r="E102" s="13">
        <f t="shared" si="26"/>
        <v>6.2522390120924087E-2</v>
      </c>
      <c r="F102" s="13">
        <f t="shared" si="26"/>
        <v>1</v>
      </c>
      <c r="G102" s="14">
        <f t="shared" si="19"/>
        <v>1.0591412004502703E-11</v>
      </c>
      <c r="H102" s="14">
        <f t="shared" si="20"/>
        <v>8.2218437237586223E-6</v>
      </c>
      <c r="I102" s="14">
        <f t="shared" si="21"/>
        <v>9.6646204295637046E-3</v>
      </c>
      <c r="J102" s="14">
        <f t="shared" si="22"/>
        <v>0.21084462705751197</v>
      </c>
      <c r="K102" s="15">
        <f t="shared" si="23"/>
        <v>0.22051746934139085</v>
      </c>
      <c r="L102" s="16">
        <f t="shared" si="24"/>
        <v>-5.5174693413908571E-3</v>
      </c>
    </row>
    <row r="103" spans="1:12" ht="15" x14ac:dyDescent="0.25">
      <c r="A103" s="43">
        <v>810</v>
      </c>
      <c r="B103" s="44">
        <v>0.20300000000000001</v>
      </c>
      <c r="C103" s="12">
        <f t="shared" si="26"/>
        <v>6.3113302853795707E-12</v>
      </c>
      <c r="D103" s="13">
        <f t="shared" si="26"/>
        <v>8.7164469487276086E-6</v>
      </c>
      <c r="E103" s="13">
        <f t="shared" si="26"/>
        <v>4.7057539787163524E-2</v>
      </c>
      <c r="F103" s="13">
        <f t="shared" si="26"/>
        <v>0.99309338469660102</v>
      </c>
      <c r="G103" s="14">
        <f t="shared" si="19"/>
        <v>4.578831088888524E-12</v>
      </c>
      <c r="H103" s="14">
        <f t="shared" si="20"/>
        <v>4.6899306518298349E-6</v>
      </c>
      <c r="I103" s="14">
        <f t="shared" si="21"/>
        <v>7.2740862835284324E-3</v>
      </c>
      <c r="J103" s="14">
        <f t="shared" si="22"/>
        <v>0.20938840432963712</v>
      </c>
      <c r="K103" s="15">
        <f t="shared" si="23"/>
        <v>0.2166671805483962</v>
      </c>
      <c r="L103" s="16">
        <f t="shared" si="24"/>
        <v>-1.3667180548396191E-2</v>
      </c>
    </row>
    <row r="104" spans="1:12" ht="15" x14ac:dyDescent="0.25">
      <c r="A104" s="43">
        <v>820</v>
      </c>
      <c r="B104" s="44">
        <v>0.19800000000000001</v>
      </c>
      <c r="C104" s="12">
        <f t="shared" si="26"/>
        <v>2.6909265688307195E-12</v>
      </c>
      <c r="D104" s="13">
        <f t="shared" si="26"/>
        <v>4.9036207308189567E-6</v>
      </c>
      <c r="E104" s="13">
        <f t="shared" si="26"/>
        <v>3.4930358431452348E-2</v>
      </c>
      <c r="F104" s="13">
        <f t="shared" si="26"/>
        <v>0.97265843125243667</v>
      </c>
      <c r="G104" s="14">
        <f t="shared" si="19"/>
        <v>1.9522505833391363E-12</v>
      </c>
      <c r="H104" s="14">
        <f t="shared" si="20"/>
        <v>2.6384192212370597E-6</v>
      </c>
      <c r="I104" s="14">
        <f t="shared" si="21"/>
        <v>5.3994841696817647E-3</v>
      </c>
      <c r="J104" s="14">
        <f t="shared" si="22"/>
        <v>0.20507980419176466</v>
      </c>
      <c r="K104" s="15">
        <f t="shared" si="23"/>
        <v>0.21048192678261993</v>
      </c>
      <c r="L104" s="16">
        <f t="shared" si="24"/>
        <v>-1.2481926782619918E-2</v>
      </c>
    </row>
    <row r="105" spans="1:12" ht="15" x14ac:dyDescent="0.25">
      <c r="A105" s="43">
        <v>830</v>
      </c>
      <c r="B105" s="44">
        <v>0.19900000000000001</v>
      </c>
      <c r="C105" s="12">
        <f t="shared" si="26"/>
        <v>1.1315218975084404E-12</v>
      </c>
      <c r="D105" s="13">
        <f t="shared" si="26"/>
        <v>2.7206610019458405E-6</v>
      </c>
      <c r="E105" s="13">
        <f t="shared" si="26"/>
        <v>2.5571549451707466E-2</v>
      </c>
      <c r="F105" s="13">
        <f t="shared" si="26"/>
        <v>0.93953032085843557</v>
      </c>
      <c r="G105" s="14">
        <f t="shared" si="19"/>
        <v>8.2091213861392562E-13</v>
      </c>
      <c r="H105" s="14">
        <f t="shared" si="20"/>
        <v>1.4638661258790175E-6</v>
      </c>
      <c r="I105" s="14">
        <f t="shared" si="21"/>
        <v>3.9528130445522034E-3</v>
      </c>
      <c r="J105" s="14">
        <f t="shared" si="22"/>
        <v>0.19809492011062141</v>
      </c>
      <c r="K105" s="15">
        <f t="shared" si="23"/>
        <v>0.2020491970221204</v>
      </c>
      <c r="L105" s="16">
        <f t="shared" si="24"/>
        <v>-3.0491970221203923E-3</v>
      </c>
    </row>
    <row r="106" spans="1:12" ht="15" x14ac:dyDescent="0.25">
      <c r="A106" s="43">
        <v>840</v>
      </c>
      <c r="B106" s="44">
        <v>0.182</v>
      </c>
      <c r="C106" s="12">
        <f t="shared" si="26"/>
        <v>4.6924997381158363E-13</v>
      </c>
      <c r="D106" s="13">
        <f t="shared" si="26"/>
        <v>1.4887170708497933E-6</v>
      </c>
      <c r="E106" s="13">
        <f t="shared" si="26"/>
        <v>1.846253040969489E-2</v>
      </c>
      <c r="F106" s="13">
        <f t="shared" si="26"/>
        <v>0.89503789414360246</v>
      </c>
      <c r="G106" s="14">
        <f t="shared" si="19"/>
        <v>3.404379538694012E-13</v>
      </c>
      <c r="H106" s="14">
        <f t="shared" si="20"/>
        <v>8.0101213987196634E-7</v>
      </c>
      <c r="I106" s="14">
        <f t="shared" si="21"/>
        <v>2.8539111865984617E-3</v>
      </c>
      <c r="J106" s="14">
        <f t="shared" si="22"/>
        <v>0.18871393099304873</v>
      </c>
      <c r="K106" s="15">
        <f t="shared" si="23"/>
        <v>0.19156864319212749</v>
      </c>
      <c r="L106" s="16">
        <f t="shared" si="24"/>
        <v>-9.5686431921274961E-3</v>
      </c>
    </row>
    <row r="107" spans="1:12" ht="15" x14ac:dyDescent="0.25">
      <c r="A107" s="43">
        <v>850</v>
      </c>
      <c r="B107" s="44">
        <v>0.17</v>
      </c>
      <c r="C107" s="12">
        <f t="shared" si="26"/>
        <v>1.9192242790666392E-13</v>
      </c>
      <c r="D107" s="13">
        <f t="shared" si="26"/>
        <v>8.0339677331186488E-7</v>
      </c>
      <c r="E107" s="13">
        <f t="shared" si="26"/>
        <v>1.3146361827919581E-2</v>
      </c>
      <c r="F107" s="13">
        <f t="shared" si="26"/>
        <v>0.84091523986519723</v>
      </c>
      <c r="G107" s="14">
        <f t="shared" si="19"/>
        <v>1.3923853447976354E-13</v>
      </c>
      <c r="H107" s="14">
        <f t="shared" si="20"/>
        <v>4.3227190791157397E-7</v>
      </c>
      <c r="I107" s="14">
        <f t="shared" si="21"/>
        <v>2.0321455537898134E-3</v>
      </c>
      <c r="J107" s="14">
        <f t="shared" si="22"/>
        <v>0.17730246013635573</v>
      </c>
      <c r="K107" s="15">
        <f t="shared" si="23"/>
        <v>0.17933503796219269</v>
      </c>
      <c r="L107" s="16">
        <f t="shared" si="24"/>
        <v>-9.3350379621926771E-3</v>
      </c>
    </row>
    <row r="108" spans="1:12" ht="15" x14ac:dyDescent="0.25">
      <c r="A108" s="43">
        <v>860</v>
      </c>
      <c r="B108" s="44">
        <v>0.16</v>
      </c>
      <c r="C108" s="12">
        <f t="shared" si="26"/>
        <v>7.7415402984120332E-14</v>
      </c>
      <c r="D108" s="13">
        <f t="shared" si="26"/>
        <v>4.2759062608922404E-7</v>
      </c>
      <c r="E108" s="13">
        <f t="shared" si="26"/>
        <v>9.2320918503804462E-3</v>
      </c>
      <c r="F108" s="13">
        <f t="shared" si="26"/>
        <v>0.77918969721499098</v>
      </c>
      <c r="G108" s="14">
        <f t="shared" si="19"/>
        <v>5.6164396080438254E-14</v>
      </c>
      <c r="H108" s="14">
        <f t="shared" si="20"/>
        <v>2.3006741112830355E-7</v>
      </c>
      <c r="I108" s="14">
        <f t="shared" si="21"/>
        <v>1.4270833749673788E-3</v>
      </c>
      <c r="J108" s="14">
        <f t="shared" si="22"/>
        <v>0.16428796111635044</v>
      </c>
      <c r="K108" s="15">
        <f t="shared" si="23"/>
        <v>0.1657152745587851</v>
      </c>
      <c r="L108" s="16">
        <f t="shared" si="24"/>
        <v>-5.7152745587850939E-3</v>
      </c>
    </row>
    <row r="109" spans="1:12" ht="15" x14ac:dyDescent="0.25">
      <c r="A109" s="43">
        <v>870</v>
      </c>
      <c r="B109" s="44">
        <v>0.14799999999999999</v>
      </c>
      <c r="C109" s="12">
        <f t="shared" si="26"/>
        <v>3.079705626891271E-14</v>
      </c>
      <c r="D109" s="13">
        <f t="shared" si="26"/>
        <v>2.2444319701179739E-7</v>
      </c>
      <c r="E109" s="13">
        <f t="shared" si="26"/>
        <v>6.3940323605583852E-3</v>
      </c>
      <c r="F109" s="13">
        <f t="shared" si="26"/>
        <v>0.71205633985124106</v>
      </c>
      <c r="G109" s="14">
        <f t="shared" si="19"/>
        <v>2.2343073855128779E-14</v>
      </c>
      <c r="H109" s="14">
        <f t="shared" si="20"/>
        <v>1.2076285617891227E-7</v>
      </c>
      <c r="I109" s="14">
        <f t="shared" si="21"/>
        <v>9.8838025321208983E-4</v>
      </c>
      <c r="J109" s="14">
        <f t="shared" si="22"/>
        <v>0.15013325341987191</v>
      </c>
      <c r="K109" s="15">
        <f t="shared" si="23"/>
        <v>0.15112175443596251</v>
      </c>
      <c r="L109" s="16">
        <f t="shared" si="24"/>
        <v>-3.1217544359625204E-3</v>
      </c>
    </row>
    <row r="110" spans="1:12" ht="15" x14ac:dyDescent="0.25">
      <c r="A110" s="43">
        <v>880</v>
      </c>
      <c r="B110" s="44">
        <v>0.13200000000000001</v>
      </c>
      <c r="C110" s="12">
        <f t="shared" si="26"/>
        <v>1.2082900858514191E-14</v>
      </c>
      <c r="D110" s="13">
        <f t="shared" si="26"/>
        <v>1.1618896808305172E-7</v>
      </c>
      <c r="E110" s="13">
        <f t="shared" si="26"/>
        <v>4.3674678938295814E-3</v>
      </c>
      <c r="F110" s="13">
        <f t="shared" si="26"/>
        <v>0.64174972540650066</v>
      </c>
      <c r="G110" s="14">
        <f t="shared" si="19"/>
        <v>8.7660698447498965E-15</v>
      </c>
      <c r="H110" s="14">
        <f t="shared" si="20"/>
        <v>6.2516092396653385E-8</v>
      </c>
      <c r="I110" s="14">
        <f t="shared" si="21"/>
        <v>6.7511685574609434E-4</v>
      </c>
      <c r="J110" s="14">
        <f t="shared" si="22"/>
        <v>0.13530948151759434</v>
      </c>
      <c r="K110" s="15">
        <f t="shared" si="23"/>
        <v>0.13598466088944158</v>
      </c>
      <c r="L110" s="16">
        <f t="shared" si="24"/>
        <v>-3.9846608894415769E-3</v>
      </c>
    </row>
    <row r="111" spans="1:12" ht="15" x14ac:dyDescent="0.25">
      <c r="A111" s="43">
        <v>890</v>
      </c>
      <c r="B111" s="44">
        <v>0.11</v>
      </c>
      <c r="C111" s="12">
        <f t="shared" si="26"/>
        <v>4.6753421138464956E-15</v>
      </c>
      <c r="D111" s="13">
        <f t="shared" si="26"/>
        <v>5.9320324870762842E-8</v>
      </c>
      <c r="E111" s="13">
        <f t="shared" si="26"/>
        <v>2.9421498607039476E-3</v>
      </c>
      <c r="F111" s="13">
        <f t="shared" si="26"/>
        <v>0.57042322980152882</v>
      </c>
      <c r="G111" s="14">
        <f t="shared" si="19"/>
        <v>3.391931788399923E-15</v>
      </c>
      <c r="H111" s="14">
        <f t="shared" si="20"/>
        <v>3.1917616377910273E-8</v>
      </c>
      <c r="I111" s="14">
        <f t="shared" si="21"/>
        <v>4.5479326039202792E-4</v>
      </c>
      <c r="J111" s="14">
        <f t="shared" si="22"/>
        <v>0.12027067315244479</v>
      </c>
      <c r="K111" s="15">
        <f t="shared" si="23"/>
        <v>0.12072549833045658</v>
      </c>
      <c r="L111" s="16">
        <f t="shared" si="24"/>
        <v>-1.0725498330456579E-2</v>
      </c>
    </row>
    <row r="112" spans="1:12" ht="15" x14ac:dyDescent="0.25">
      <c r="A112" s="43">
        <v>900</v>
      </c>
      <c r="B112" s="44">
        <v>9.6000000000000002E-2</v>
      </c>
      <c r="C112" s="12">
        <f t="shared" ref="C112:F122" si="27">EXP(-1*(($A112-C$8)/(0.6006*C$9))^2)</f>
        <v>1.7841680449051228E-15</v>
      </c>
      <c r="D112" s="13">
        <f t="shared" si="27"/>
        <v>2.9869112929548723E-8</v>
      </c>
      <c r="E112" s="13">
        <f t="shared" si="27"/>
        <v>1.9546996578768765E-3</v>
      </c>
      <c r="F112" s="13">
        <f t="shared" si="27"/>
        <v>0.50004477422729487</v>
      </c>
      <c r="G112" s="14">
        <f t="shared" si="19"/>
        <v>1.2944028821844039E-15</v>
      </c>
      <c r="H112" s="14">
        <f t="shared" si="20"/>
        <v>1.6071235113948154E-8</v>
      </c>
      <c r="I112" s="14">
        <f t="shared" si="21"/>
        <v>3.0215463949219266E-4</v>
      </c>
      <c r="J112" s="14">
        <f t="shared" si="22"/>
        <v>0.10543175393401176</v>
      </c>
      <c r="K112" s="15">
        <f t="shared" si="23"/>
        <v>0.10573392464474037</v>
      </c>
      <c r="L112" s="16">
        <f t="shared" si="24"/>
        <v>-9.7339246447403632E-3</v>
      </c>
    </row>
    <row r="113" spans="1:12" ht="15" x14ac:dyDescent="0.25">
      <c r="A113" s="43">
        <v>910</v>
      </c>
      <c r="B113" s="44">
        <v>8.8999999999999996E-2</v>
      </c>
      <c r="C113" s="12">
        <f t="shared" si="27"/>
        <v>6.7148806177192117E-16</v>
      </c>
      <c r="D113" s="13">
        <f t="shared" si="27"/>
        <v>1.4832737358321099E-8</v>
      </c>
      <c r="E113" s="13">
        <f t="shared" si="27"/>
        <v>1.2807827262495107E-3</v>
      </c>
      <c r="F113" s="13">
        <f t="shared" si="27"/>
        <v>0.43231545396798376</v>
      </c>
      <c r="G113" s="14">
        <f t="shared" si="19"/>
        <v>4.8716043591970861E-16</v>
      </c>
      <c r="H113" s="14">
        <f t="shared" si="20"/>
        <v>7.9808332450742861E-9</v>
      </c>
      <c r="I113" s="14">
        <f t="shared" si="21"/>
        <v>1.9798153714217551E-4</v>
      </c>
      <c r="J113" s="14">
        <f t="shared" si="22"/>
        <v>9.1151390663078521E-2</v>
      </c>
      <c r="K113" s="15">
        <f t="shared" si="23"/>
        <v>9.1349380181054429E-2</v>
      </c>
      <c r="L113" s="16">
        <f t="shared" si="24"/>
        <v>-2.3493801810544335E-3</v>
      </c>
    </row>
    <row r="114" spans="1:12" ht="15" x14ac:dyDescent="0.25">
      <c r="A114" s="43">
        <v>920</v>
      </c>
      <c r="B114" s="44">
        <v>7.5999999999999998E-2</v>
      </c>
      <c r="C114" s="12">
        <f t="shared" si="27"/>
        <v>2.492418767934937E-16</v>
      </c>
      <c r="D114" s="13">
        <f t="shared" si="27"/>
        <v>7.264411990236154E-9</v>
      </c>
      <c r="E114" s="13">
        <f t="shared" si="27"/>
        <v>8.2765828022016597E-4</v>
      </c>
      <c r="F114" s="13">
        <f t="shared" si="27"/>
        <v>0.3686148319298872</v>
      </c>
      <c r="G114" s="14">
        <f t="shared" si="19"/>
        <v>1.8082344014837704E-16</v>
      </c>
      <c r="H114" s="14">
        <f t="shared" si="20"/>
        <v>3.9086555176592976E-9</v>
      </c>
      <c r="I114" s="14">
        <f t="shared" si="21"/>
        <v>1.2793821714497102E-4</v>
      </c>
      <c r="J114" s="14">
        <f t="shared" si="22"/>
        <v>7.7720456766124518E-2</v>
      </c>
      <c r="K114" s="15">
        <f t="shared" si="23"/>
        <v>7.7848398891925186E-2</v>
      </c>
      <c r="L114" s="16">
        <f t="shared" si="24"/>
        <v>-1.8483988919251876E-3</v>
      </c>
    </row>
    <row r="115" spans="1:12" ht="15" x14ac:dyDescent="0.25">
      <c r="A115" s="43">
        <v>930</v>
      </c>
      <c r="B115" s="44">
        <v>6.0999999999999999E-2</v>
      </c>
      <c r="C115" s="12">
        <f t="shared" si="27"/>
        <v>9.1239712405651059E-17</v>
      </c>
      <c r="D115" s="13">
        <f t="shared" si="27"/>
        <v>3.5088096134458584E-9</v>
      </c>
      <c r="E115" s="13">
        <f t="shared" si="27"/>
        <v>5.2748102897576081E-4</v>
      </c>
      <c r="F115" s="13">
        <f t="shared" si="27"/>
        <v>0.30997382981019045</v>
      </c>
      <c r="G115" s="14">
        <f t="shared" si="19"/>
        <v>6.6193847067713364E-17</v>
      </c>
      <c r="H115" s="14">
        <f t="shared" si="20"/>
        <v>1.8879336792082599E-9</v>
      </c>
      <c r="I115" s="14">
        <f t="shared" si="21"/>
        <v>8.1537252798343201E-5</v>
      </c>
      <c r="J115" s="14">
        <f t="shared" si="22"/>
        <v>6.5356316543918297E-2</v>
      </c>
      <c r="K115" s="15">
        <f t="shared" si="23"/>
        <v>6.5437855684650381E-2</v>
      </c>
      <c r="L115" s="16">
        <f t="shared" si="24"/>
        <v>-4.4378556846503825E-3</v>
      </c>
    </row>
    <row r="116" spans="1:12" ht="15" x14ac:dyDescent="0.25">
      <c r="A116" s="43">
        <v>940</v>
      </c>
      <c r="B116" s="44">
        <v>4.4999999999999998E-2</v>
      </c>
      <c r="C116" s="12">
        <f t="shared" si="27"/>
        <v>3.2940256785066512E-17</v>
      </c>
      <c r="D116" s="13">
        <f t="shared" si="27"/>
        <v>1.6714728232477181E-9</v>
      </c>
      <c r="E116" s="13">
        <f t="shared" si="27"/>
        <v>3.3154524450134006E-4</v>
      </c>
      <c r="F116" s="13">
        <f t="shared" si="27"/>
        <v>0.25707357094520616</v>
      </c>
      <c r="G116" s="14">
        <f t="shared" si="19"/>
        <v>2.3897952574726128E-17</v>
      </c>
      <c r="H116" s="14">
        <f t="shared" si="20"/>
        <v>8.9934484470123962E-10</v>
      </c>
      <c r="I116" s="14">
        <f t="shared" si="21"/>
        <v>5.1249783271800898E-5</v>
      </c>
      <c r="J116" s="14">
        <f t="shared" si="22"/>
        <v>5.4202581192284841E-2</v>
      </c>
      <c r="K116" s="15">
        <f t="shared" si="23"/>
        <v>5.4253831874901508E-2</v>
      </c>
      <c r="L116" s="16">
        <f t="shared" si="24"/>
        <v>-9.2538318749015094E-3</v>
      </c>
    </row>
    <row r="117" spans="1:12" ht="15" x14ac:dyDescent="0.25">
      <c r="A117" s="43">
        <v>950</v>
      </c>
      <c r="B117" s="44">
        <v>4.3999999999999997E-2</v>
      </c>
      <c r="C117" s="12">
        <f t="shared" si="27"/>
        <v>1.172870953383706E-17</v>
      </c>
      <c r="D117" s="13">
        <f t="shared" si="27"/>
        <v>7.8527001238563093E-10</v>
      </c>
      <c r="E117" s="13">
        <f t="shared" si="27"/>
        <v>2.0552229418304528E-4</v>
      </c>
      <c r="F117" s="13">
        <f t="shared" si="27"/>
        <v>0.21026646298219398</v>
      </c>
      <c r="G117" s="14">
        <f t="shared" si="19"/>
        <v>8.5091062292339771E-18</v>
      </c>
      <c r="H117" s="14">
        <f t="shared" si="20"/>
        <v>4.2251870776174159E-10</v>
      </c>
      <c r="I117" s="14">
        <f t="shared" si="21"/>
        <v>3.1769338300256644E-5</v>
      </c>
      <c r="J117" s="14">
        <f t="shared" si="22"/>
        <v>4.4333553970182835E-2</v>
      </c>
      <c r="K117" s="15">
        <f t="shared" si="23"/>
        <v>4.4365323731001806E-2</v>
      </c>
      <c r="L117" s="16">
        <f t="shared" si="24"/>
        <v>-3.6532373100180843E-4</v>
      </c>
    </row>
    <row r="118" spans="1:12" ht="15" x14ac:dyDescent="0.25">
      <c r="A118" s="43">
        <v>960</v>
      </c>
      <c r="B118" s="44">
        <v>3.3000000000000002E-2</v>
      </c>
      <c r="C118" s="12">
        <f t="shared" si="27"/>
        <v>4.1186383530991622E-18</v>
      </c>
      <c r="D118" s="13">
        <f t="shared" si="27"/>
        <v>3.6384707195883236E-10</v>
      </c>
      <c r="E118" s="13">
        <f t="shared" si="27"/>
        <v>1.2564790542312878E-4</v>
      </c>
      <c r="F118" s="13">
        <f t="shared" si="27"/>
        <v>0.16961441782900435</v>
      </c>
      <c r="G118" s="14">
        <f t="shared" si="19"/>
        <v>2.9880466529767266E-18</v>
      </c>
      <c r="H118" s="14">
        <f t="shared" si="20"/>
        <v>1.9576985271588895E-10</v>
      </c>
      <c r="I118" s="14">
        <f t="shared" si="21"/>
        <v>1.9422471075331797E-5</v>
      </c>
      <c r="J118" s="14">
        <f t="shared" si="22"/>
        <v>3.576228867073343E-2</v>
      </c>
      <c r="K118" s="15">
        <f t="shared" ref="K118:K149" si="28">SUM(G118:J118)</f>
        <v>3.5781711337578619E-2</v>
      </c>
      <c r="L118" s="16">
        <f t="shared" ref="L118:L149" si="29">B118-K118</f>
        <v>-2.781711337578617E-3</v>
      </c>
    </row>
    <row r="119" spans="1:12" ht="15" x14ac:dyDescent="0.25">
      <c r="A119" s="43">
        <v>970</v>
      </c>
      <c r="B119" s="44">
        <v>0.03</v>
      </c>
      <c r="C119" s="12">
        <f t="shared" si="27"/>
        <v>1.4263866505170056E-18</v>
      </c>
      <c r="D119" s="13">
        <f t="shared" si="27"/>
        <v>1.6626427135123277E-10</v>
      </c>
      <c r="E119" s="13">
        <f t="shared" si="27"/>
        <v>7.5758565928127944E-5</v>
      </c>
      <c r="F119" s="13">
        <f t="shared" si="27"/>
        <v>0.13493844488101911</v>
      </c>
      <c r="G119" s="14">
        <f t="shared" si="19"/>
        <v>1.0348346932963662E-18</v>
      </c>
      <c r="H119" s="14">
        <f t="shared" si="20"/>
        <v>8.9459375718236546E-11</v>
      </c>
      <c r="I119" s="14">
        <f t="shared" si="21"/>
        <v>1.1710649298072812E-5</v>
      </c>
      <c r="J119" s="14">
        <f t="shared" si="22"/>
        <v>2.8451046086659111E-2</v>
      </c>
      <c r="K119" s="15">
        <f t="shared" si="28"/>
        <v>2.846275682541656E-2</v>
      </c>
      <c r="L119" s="16">
        <f t="shared" si="29"/>
        <v>1.5372431745834386E-3</v>
      </c>
    </row>
    <row r="120" spans="1:12" ht="15" x14ac:dyDescent="0.25">
      <c r="A120" s="43">
        <v>980</v>
      </c>
      <c r="B120" s="44">
        <v>2.5999999999999999E-2</v>
      </c>
      <c r="C120" s="12">
        <f t="shared" si="27"/>
        <v>4.8719301129683092E-19</v>
      </c>
      <c r="D120" s="13">
        <f t="shared" si="27"/>
        <v>7.4930591399189601E-11</v>
      </c>
      <c r="E120" s="13">
        <f t="shared" si="27"/>
        <v>4.5049338148975822E-5</v>
      </c>
      <c r="F120" s="13">
        <f t="shared" si="27"/>
        <v>0.10587387614270038</v>
      </c>
      <c r="G120" s="14">
        <f t="shared" si="19"/>
        <v>3.5345551659415112E-19</v>
      </c>
      <c r="H120" s="14">
        <f t="shared" si="20"/>
        <v>4.0316803329376663E-11</v>
      </c>
      <c r="I120" s="14">
        <f t="shared" si="21"/>
        <v>6.9636613854787209E-6</v>
      </c>
      <c r="J120" s="14">
        <f t="shared" si="22"/>
        <v>2.2322937930440878E-2</v>
      </c>
      <c r="K120" s="15">
        <f t="shared" si="28"/>
        <v>2.232990163214316E-2</v>
      </c>
      <c r="L120" s="16">
        <f t="shared" si="29"/>
        <v>3.6700983678568389E-3</v>
      </c>
    </row>
    <row r="121" spans="1:12" ht="15" x14ac:dyDescent="0.25">
      <c r="A121" s="43">
        <v>990</v>
      </c>
      <c r="B121" s="44">
        <v>1.6E-2</v>
      </c>
      <c r="C121" s="12">
        <f t="shared" si="27"/>
        <v>1.6411376608421937E-19</v>
      </c>
      <c r="D121" s="13">
        <f t="shared" si="27"/>
        <v>3.3304242883206703E-11</v>
      </c>
      <c r="E121" s="13">
        <f t="shared" si="27"/>
        <v>2.6419540654442496E-5</v>
      </c>
      <c r="F121" s="13">
        <f t="shared" si="27"/>
        <v>8.1926066508527642E-2</v>
      </c>
      <c r="G121" s="14">
        <f t="shared" si="19"/>
        <v>1.1906352231347527E-19</v>
      </c>
      <c r="H121" s="14">
        <f t="shared" si="20"/>
        <v>1.7919525060235397E-11</v>
      </c>
      <c r="I121" s="14">
        <f t="shared" si="21"/>
        <v>4.0838942953839839E-6</v>
      </c>
      <c r="J121" s="14">
        <f t="shared" si="22"/>
        <v>1.7273670939279433E-2</v>
      </c>
      <c r="K121" s="15">
        <f t="shared" si="28"/>
        <v>1.7277754851494343E-2</v>
      </c>
      <c r="L121" s="16">
        <f t="shared" si="29"/>
        <v>-1.2777548514943428E-3</v>
      </c>
    </row>
    <row r="122" spans="1:12" ht="15" x14ac:dyDescent="0.25">
      <c r="A122" s="43">
        <v>1000</v>
      </c>
      <c r="B122" s="44">
        <v>6.0000000000000001E-3</v>
      </c>
      <c r="C122" s="17">
        <f t="shared" si="27"/>
        <v>5.4521670230166758E-20</v>
      </c>
      <c r="D122" s="18">
        <f t="shared" si="27"/>
        <v>1.4598900472910212E-11</v>
      </c>
      <c r="E122" s="18">
        <f t="shared" si="27"/>
        <v>1.5280666167400576E-5</v>
      </c>
      <c r="F122" s="18">
        <f t="shared" si="27"/>
        <v>6.2522390120924087E-2</v>
      </c>
      <c r="G122" s="14">
        <f t="shared" si="19"/>
        <v>3.9555134556391153E-20</v>
      </c>
      <c r="H122" s="14">
        <f t="shared" si="20"/>
        <v>7.8550160648782856E-12</v>
      </c>
      <c r="I122" s="14">
        <f t="shared" si="21"/>
        <v>2.3620632246011738E-6</v>
      </c>
      <c r="J122" s="14">
        <f t="shared" si="22"/>
        <v>1.3182510027790511E-2</v>
      </c>
      <c r="K122" s="15">
        <f t="shared" si="28"/>
        <v>1.3184872098870128E-2</v>
      </c>
      <c r="L122" s="16">
        <f t="shared" si="29"/>
        <v>-7.1848720988701275E-3</v>
      </c>
    </row>
  </sheetData>
  <scenarios current="0">
    <scenario name="CurveFitterxlxs" count="8" user="Tom O'Haver" comment="Created by Tom O'Haver on 1/22/2015">
      <inputCells r="C8" val="104.562391040939"/>
      <inputCells r="D8" val="197.092562131029"/>
      <inputCells r="E8" val="313.023856126692"/>
      <inputCells r="F8" val="608.9080774698"/>
      <inputCells r="C9" val="98.9001151585063"/>
      <inputCells r="D9" val="177.257472159024"/>
      <inputCells r="E9" val="278.044861619646"/>
      <inputCells r="F9" val="196.210068722334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2015-01-28T17:33:30Z</dcterms:modified>
</cp:coreProperties>
</file>