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\Dropbox\MATLAB6p5\"/>
    </mc:Choice>
  </mc:AlternateContent>
  <bookViews>
    <workbookView xWindow="0" yWindow="0" windowWidth="28515" windowHeight="13365"/>
  </bookViews>
  <sheets>
    <sheet name="Sheet1" sheetId="1" r:id="rId1"/>
    <sheet name="Sheet2" sheetId="2" r:id="rId2"/>
  </sheets>
  <definedNames>
    <definedName name="_c">Sheet1!$F$30</definedName>
    <definedName name="a">Sheet1!$V$27</definedName>
    <definedName name="b">Sheet1!$V$28</definedName>
    <definedName name="c_">Sheet1!$F$30</definedName>
    <definedName name="cc">Sheet1!$V$29</definedName>
    <definedName name="D">Sheet1!$V$26</definedName>
    <definedName name="meanx">Sheet1!$V$25</definedName>
    <definedName name="meanxy">Sheet1!$X$25</definedName>
    <definedName name="meany">Sheet1!$W$25</definedName>
    <definedName name="n">Sheet1!$V$24</definedName>
    <definedName name="Rsquared">Sheet1!$AC$35</definedName>
    <definedName name="ssr">Sheet1!$AA$23</definedName>
    <definedName name="ssy">Sheet1!$Z$23</definedName>
    <definedName name="sumx">Sheet1!$V$23</definedName>
    <definedName name="sumx2">Sheet1!$Y$23</definedName>
    <definedName name="sumx2y">Sheet1!$AB$23</definedName>
    <definedName name="sumx3">Sheet1!$Z$23</definedName>
    <definedName name="sumx4">Sheet1!$AA$23</definedName>
    <definedName name="sumxy">Sheet1!$X$23</definedName>
    <definedName name="sumy">Sheet1!$W$23</definedName>
  </definedNames>
  <calcPr calcId="152511"/>
</workbook>
</file>

<file path=xl/calcChain.xml><?xml version="1.0" encoding="utf-8"?>
<calcChain xmlns="http://schemas.openxmlformats.org/spreadsheetml/2006/main">
  <c r="L30" i="1" l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V24" i="1"/>
  <c r="N30" i="1" l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O6" i="1"/>
  <c r="N6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6" i="1"/>
  <c r="I6" i="1"/>
  <c r="M25" i="1" l="1"/>
  <c r="L25" i="1"/>
  <c r="L19" i="1"/>
  <c r="M19" i="1"/>
  <c r="M6" i="1"/>
  <c r="L24" i="1"/>
  <c r="M24" i="1"/>
  <c r="L22" i="1"/>
  <c r="M22" i="1"/>
  <c r="L20" i="1"/>
  <c r="M20" i="1"/>
  <c r="L18" i="1"/>
  <c r="M18" i="1"/>
  <c r="L16" i="1"/>
  <c r="M16" i="1"/>
  <c r="L14" i="1"/>
  <c r="M14" i="1"/>
  <c r="L12" i="1"/>
  <c r="M12" i="1"/>
  <c r="L10" i="1"/>
  <c r="M10" i="1"/>
  <c r="L8" i="1"/>
  <c r="M8" i="1"/>
  <c r="L28" i="1"/>
  <c r="M28" i="1"/>
  <c r="L26" i="1"/>
  <c r="M26" i="1"/>
  <c r="L21" i="1"/>
  <c r="M21" i="1"/>
  <c r="M17" i="1"/>
  <c r="L17" i="1"/>
  <c r="L15" i="1"/>
  <c r="M15" i="1"/>
  <c r="L13" i="1"/>
  <c r="M13" i="1"/>
  <c r="L11" i="1"/>
  <c r="M11" i="1"/>
  <c r="M9" i="1"/>
  <c r="L9" i="1"/>
  <c r="L7" i="1"/>
  <c r="M7" i="1"/>
  <c r="L29" i="1"/>
  <c r="M29" i="1"/>
  <c r="L27" i="1"/>
  <c r="M27" i="1"/>
  <c r="L23" i="1"/>
  <c r="M23" i="1"/>
  <c r="W59" i="1"/>
  <c r="W60" i="1"/>
  <c r="W61" i="1"/>
  <c r="W62" i="1"/>
  <c r="W63" i="1"/>
  <c r="W64" i="1"/>
  <c r="W65" i="1"/>
  <c r="W66" i="1"/>
  <c r="W67" i="1"/>
  <c r="W68" i="1"/>
  <c r="W69" i="1"/>
  <c r="W70" i="1"/>
  <c r="E53" i="2"/>
  <c r="B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B4" i="2"/>
  <c r="AA70" i="1"/>
  <c r="Y70" i="1"/>
  <c r="V70" i="1"/>
  <c r="AA69" i="1"/>
  <c r="Y69" i="1"/>
  <c r="V69" i="1"/>
  <c r="AA68" i="1"/>
  <c r="Y68" i="1"/>
  <c r="V68" i="1"/>
  <c r="AA67" i="1"/>
  <c r="Y67" i="1"/>
  <c r="V67" i="1"/>
  <c r="AA66" i="1"/>
  <c r="Y66" i="1"/>
  <c r="V66" i="1"/>
  <c r="AA65" i="1"/>
  <c r="Y65" i="1"/>
  <c r="V65" i="1"/>
  <c r="AA64" i="1"/>
  <c r="Y64" i="1"/>
  <c r="V64" i="1"/>
  <c r="AA63" i="1"/>
  <c r="Y63" i="1"/>
  <c r="V63" i="1"/>
  <c r="AA62" i="1"/>
  <c r="Y62" i="1"/>
  <c r="V62" i="1"/>
  <c r="AA61" i="1"/>
  <c r="Y61" i="1"/>
  <c r="V61" i="1"/>
  <c r="AA60" i="1"/>
  <c r="Y60" i="1"/>
  <c r="V60" i="1"/>
  <c r="AA59" i="1"/>
  <c r="Y59" i="1"/>
  <c r="V59" i="1"/>
  <c r="T50" i="1"/>
  <c r="S50" i="1"/>
  <c r="R50" i="1"/>
  <c r="Q50" i="1"/>
  <c r="P50" i="1"/>
  <c r="T49" i="1"/>
  <c r="S49" i="1"/>
  <c r="R49" i="1"/>
  <c r="Q49" i="1"/>
  <c r="P49" i="1"/>
  <c r="T48" i="1"/>
  <c r="S48" i="1"/>
  <c r="R48" i="1"/>
  <c r="Q48" i="1"/>
  <c r="P48" i="1"/>
  <c r="T47" i="1"/>
  <c r="S47" i="1"/>
  <c r="R47" i="1"/>
  <c r="Q47" i="1"/>
  <c r="P47" i="1"/>
  <c r="T46" i="1"/>
  <c r="S46" i="1"/>
  <c r="R46" i="1"/>
  <c r="Q46" i="1"/>
  <c r="P46" i="1"/>
  <c r="T45" i="1"/>
  <c r="S45" i="1"/>
  <c r="R45" i="1"/>
  <c r="Q45" i="1"/>
  <c r="P45" i="1"/>
  <c r="T44" i="1"/>
  <c r="S44" i="1"/>
  <c r="R44" i="1"/>
  <c r="Q44" i="1"/>
  <c r="P44" i="1"/>
  <c r="T43" i="1"/>
  <c r="S43" i="1"/>
  <c r="R43" i="1"/>
  <c r="Q43" i="1"/>
  <c r="P43" i="1"/>
  <c r="T42" i="1"/>
  <c r="S42" i="1"/>
  <c r="R42" i="1"/>
  <c r="Q42" i="1"/>
  <c r="P42" i="1"/>
  <c r="T41" i="1"/>
  <c r="S41" i="1"/>
  <c r="R41" i="1"/>
  <c r="Q41" i="1"/>
  <c r="P41" i="1"/>
  <c r="T40" i="1"/>
  <c r="S40" i="1"/>
  <c r="R40" i="1"/>
  <c r="Q40" i="1"/>
  <c r="P40" i="1"/>
  <c r="T39" i="1"/>
  <c r="S39" i="1"/>
  <c r="R39" i="1"/>
  <c r="Q39" i="1"/>
  <c r="P39" i="1"/>
  <c r="T38" i="1"/>
  <c r="S38" i="1"/>
  <c r="R38" i="1"/>
  <c r="Q38" i="1"/>
  <c r="P38" i="1"/>
  <c r="T37" i="1"/>
  <c r="S37" i="1"/>
  <c r="R37" i="1"/>
  <c r="Q37" i="1"/>
  <c r="P37" i="1"/>
  <c r="T36" i="1"/>
  <c r="S36" i="1"/>
  <c r="R36" i="1"/>
  <c r="Q36" i="1"/>
  <c r="P36" i="1"/>
  <c r="T35" i="1"/>
  <c r="S35" i="1"/>
  <c r="R35" i="1"/>
  <c r="Q35" i="1"/>
  <c r="P35" i="1"/>
  <c r="T34" i="1"/>
  <c r="S34" i="1"/>
  <c r="R34" i="1"/>
  <c r="Q34" i="1"/>
  <c r="P34" i="1"/>
  <c r="T33" i="1"/>
  <c r="S33" i="1"/>
  <c r="R33" i="1"/>
  <c r="Q33" i="1"/>
  <c r="P33" i="1"/>
  <c r="T32" i="1"/>
  <c r="S32" i="1"/>
  <c r="R32" i="1"/>
  <c r="Q32" i="1"/>
  <c r="P32" i="1"/>
  <c r="T31" i="1"/>
  <c r="S31" i="1"/>
  <c r="R31" i="1"/>
  <c r="Q31" i="1"/>
  <c r="P31" i="1"/>
  <c r="T30" i="1"/>
  <c r="S30" i="1"/>
  <c r="R30" i="1"/>
  <c r="Q30" i="1"/>
  <c r="P30" i="1"/>
  <c r="T29" i="1"/>
  <c r="S29" i="1"/>
  <c r="R29" i="1"/>
  <c r="Q29" i="1"/>
  <c r="P29" i="1"/>
  <c r="T28" i="1"/>
  <c r="S28" i="1"/>
  <c r="R28" i="1"/>
  <c r="Q28" i="1"/>
  <c r="P28" i="1"/>
  <c r="T27" i="1"/>
  <c r="S27" i="1"/>
  <c r="R27" i="1"/>
  <c r="Q27" i="1"/>
  <c r="P27" i="1"/>
  <c r="T26" i="1"/>
  <c r="S26" i="1"/>
  <c r="R26" i="1"/>
  <c r="Q26" i="1"/>
  <c r="P26" i="1"/>
  <c r="T25" i="1"/>
  <c r="S25" i="1"/>
  <c r="R25" i="1"/>
  <c r="Q25" i="1"/>
  <c r="P25" i="1"/>
  <c r="T24" i="1"/>
  <c r="S24" i="1"/>
  <c r="R24" i="1"/>
  <c r="Q24" i="1"/>
  <c r="P24" i="1"/>
  <c r="W23" i="1"/>
  <c r="V23" i="1"/>
  <c r="T23" i="1"/>
  <c r="S23" i="1"/>
  <c r="R23" i="1"/>
  <c r="Q23" i="1"/>
  <c r="P23" i="1"/>
  <c r="T22" i="1"/>
  <c r="S22" i="1"/>
  <c r="R22" i="1"/>
  <c r="Q22" i="1"/>
  <c r="P22" i="1"/>
  <c r="T21" i="1"/>
  <c r="S21" i="1"/>
  <c r="R21" i="1"/>
  <c r="Q21" i="1"/>
  <c r="P21" i="1"/>
  <c r="T20" i="1"/>
  <c r="S20" i="1"/>
  <c r="R20" i="1"/>
  <c r="Q20" i="1"/>
  <c r="P20" i="1"/>
  <c r="T19" i="1"/>
  <c r="S19" i="1"/>
  <c r="R19" i="1"/>
  <c r="Q19" i="1"/>
  <c r="P19" i="1"/>
  <c r="T18" i="1"/>
  <c r="S18" i="1"/>
  <c r="R18" i="1"/>
  <c r="Q18" i="1"/>
  <c r="P18" i="1"/>
  <c r="T17" i="1"/>
  <c r="S17" i="1"/>
  <c r="R17" i="1"/>
  <c r="Q17" i="1"/>
  <c r="P17" i="1"/>
  <c r="T16" i="1"/>
  <c r="S16" i="1"/>
  <c r="R16" i="1"/>
  <c r="Q16" i="1"/>
  <c r="P16" i="1"/>
  <c r="T15" i="1"/>
  <c r="S15" i="1"/>
  <c r="R15" i="1"/>
  <c r="Q15" i="1"/>
  <c r="P15" i="1"/>
  <c r="T14" i="1"/>
  <c r="S14" i="1"/>
  <c r="R14" i="1"/>
  <c r="Q14" i="1"/>
  <c r="P14" i="1"/>
  <c r="T13" i="1"/>
  <c r="S13" i="1"/>
  <c r="R13" i="1"/>
  <c r="Q13" i="1"/>
  <c r="P13" i="1"/>
  <c r="T12" i="1"/>
  <c r="S12" i="1"/>
  <c r="R12" i="1"/>
  <c r="Q12" i="1"/>
  <c r="P12" i="1"/>
  <c r="T11" i="1"/>
  <c r="S11" i="1"/>
  <c r="R11" i="1"/>
  <c r="Q11" i="1"/>
  <c r="P11" i="1"/>
  <c r="T10" i="1"/>
  <c r="S10" i="1"/>
  <c r="R10" i="1"/>
  <c r="Q10" i="1"/>
  <c r="P10" i="1"/>
  <c r="T9" i="1"/>
  <c r="S9" i="1"/>
  <c r="R9" i="1"/>
  <c r="Q9" i="1"/>
  <c r="P9" i="1"/>
  <c r="T8" i="1"/>
  <c r="S8" i="1"/>
  <c r="R8" i="1"/>
  <c r="Q8" i="1"/>
  <c r="P8" i="1"/>
  <c r="T7" i="1"/>
  <c r="S7" i="1"/>
  <c r="R7" i="1"/>
  <c r="Q7" i="1"/>
  <c r="P7" i="1"/>
  <c r="T6" i="1"/>
  <c r="S6" i="1"/>
  <c r="R6" i="1"/>
  <c r="Q6" i="1"/>
  <c r="P6" i="1"/>
  <c r="Z23" i="1" l="1"/>
  <c r="B6" i="2"/>
  <c r="X23" i="1"/>
  <c r="AB23" i="1"/>
  <c r="AA23" i="1"/>
  <c r="Y23" i="1"/>
  <c r="V35" i="1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5" i="2"/>
  <c r="V37" i="1"/>
  <c r="V39" i="1"/>
  <c r="V41" i="1"/>
  <c r="V43" i="1"/>
  <c r="V45" i="1"/>
  <c r="V47" i="1"/>
  <c r="V49" i="1"/>
  <c r="V51" i="1"/>
  <c r="V53" i="1"/>
  <c r="V55" i="1"/>
  <c r="V57" i="1"/>
  <c r="V36" i="1"/>
  <c r="V38" i="1"/>
  <c r="V40" i="1"/>
  <c r="V42" i="1"/>
  <c r="V44" i="1"/>
  <c r="V46" i="1"/>
  <c r="V48" i="1"/>
  <c r="V50" i="1"/>
  <c r="V52" i="1"/>
  <c r="V54" i="1"/>
  <c r="V56" i="1"/>
  <c r="V58" i="1"/>
  <c r="V26" i="1" l="1"/>
  <c r="V29" i="1" s="1"/>
  <c r="V71" i="1"/>
  <c r="F30" i="1" l="1"/>
  <c r="K6" i="2"/>
  <c r="AB30" i="1"/>
  <c r="V28" i="1"/>
  <c r="V27" i="1"/>
  <c r="L6" i="1" l="1"/>
  <c r="K4" i="2"/>
  <c r="F5" i="2"/>
  <c r="F9" i="2"/>
  <c r="F13" i="2"/>
  <c r="F17" i="2"/>
  <c r="F21" i="2"/>
  <c r="F25" i="2"/>
  <c r="F29" i="2"/>
  <c r="F33" i="2"/>
  <c r="F37" i="2"/>
  <c r="F41" i="2"/>
  <c r="F45" i="2"/>
  <c r="F49" i="2"/>
  <c r="F53" i="2"/>
  <c r="C7" i="2"/>
  <c r="C11" i="2"/>
  <c r="C15" i="2"/>
  <c r="C19" i="2"/>
  <c r="C23" i="2"/>
  <c r="C27" i="2"/>
  <c r="C31" i="2"/>
  <c r="C35" i="2"/>
  <c r="C39" i="2"/>
  <c r="C43" i="2"/>
  <c r="C47" i="2"/>
  <c r="C51" i="2"/>
  <c r="F10" i="2"/>
  <c r="F18" i="2"/>
  <c r="F22" i="2"/>
  <c r="F26" i="2"/>
  <c r="F34" i="2"/>
  <c r="F38" i="2"/>
  <c r="F46" i="2"/>
  <c r="F4" i="2"/>
  <c r="C16" i="2"/>
  <c r="C28" i="2"/>
  <c r="C40" i="2"/>
  <c r="C52" i="2"/>
  <c r="F7" i="2"/>
  <c r="F11" i="2"/>
  <c r="F15" i="2"/>
  <c r="F19" i="2"/>
  <c r="F23" i="2"/>
  <c r="F27" i="2"/>
  <c r="F31" i="2"/>
  <c r="F35" i="2"/>
  <c r="F39" i="2"/>
  <c r="F43" i="2"/>
  <c r="F47" i="2"/>
  <c r="F51" i="2"/>
  <c r="C5" i="2"/>
  <c r="C9" i="2"/>
  <c r="C13" i="2"/>
  <c r="C17" i="2"/>
  <c r="C21" i="2"/>
  <c r="C25" i="2"/>
  <c r="C29" i="2"/>
  <c r="C33" i="2"/>
  <c r="C37" i="2"/>
  <c r="C41" i="2"/>
  <c r="C45" i="2"/>
  <c r="C49" i="2"/>
  <c r="C53" i="2"/>
  <c r="F6" i="2"/>
  <c r="F30" i="2"/>
  <c r="F42" i="2"/>
  <c r="F50" i="2"/>
  <c r="C8" i="2"/>
  <c r="C12" i="2"/>
  <c r="C20" i="2"/>
  <c r="C24" i="2"/>
  <c r="C32" i="2"/>
  <c r="C36" i="2"/>
  <c r="C48" i="2"/>
  <c r="F8" i="2"/>
  <c r="F12" i="2"/>
  <c r="F16" i="2"/>
  <c r="F20" i="2"/>
  <c r="F24" i="2"/>
  <c r="F28" i="2"/>
  <c r="G28" i="2" s="1"/>
  <c r="F32" i="2"/>
  <c r="F36" i="2"/>
  <c r="F40" i="2"/>
  <c r="F44" i="2"/>
  <c r="F48" i="2"/>
  <c r="F52" i="2"/>
  <c r="C6" i="2"/>
  <c r="C10" i="2"/>
  <c r="C14" i="2"/>
  <c r="C18" i="2"/>
  <c r="C22" i="2"/>
  <c r="C26" i="2"/>
  <c r="C30" i="2"/>
  <c r="C34" i="2"/>
  <c r="C38" i="2"/>
  <c r="C42" i="2"/>
  <c r="C46" i="2"/>
  <c r="C50" i="2"/>
  <c r="C4" i="2"/>
  <c r="F14" i="2"/>
  <c r="C44" i="2"/>
  <c r="K14" i="1"/>
  <c r="K6" i="1"/>
  <c r="W51" i="1"/>
  <c r="Y51" i="1" s="1"/>
  <c r="W41" i="1"/>
  <c r="AA41" i="1" s="1"/>
  <c r="K24" i="1"/>
  <c r="E30" i="1"/>
  <c r="W58" i="1"/>
  <c r="W37" i="1"/>
  <c r="Y37" i="1" s="1"/>
  <c r="W43" i="1"/>
  <c r="AA43" i="1" s="1"/>
  <c r="K20" i="1"/>
  <c r="K26" i="1"/>
  <c r="Y30" i="1"/>
  <c r="W42" i="1"/>
  <c r="AA42" i="1" s="1"/>
  <c r="W48" i="1"/>
  <c r="Y48" i="1" s="1"/>
  <c r="K21" i="1"/>
  <c r="K27" i="1"/>
  <c r="K10" i="1"/>
  <c r="K5" i="2"/>
  <c r="W57" i="1"/>
  <c r="Y57" i="1" s="1"/>
  <c r="W44" i="1"/>
  <c r="Y44" i="1" s="1"/>
  <c r="K17" i="1"/>
  <c r="K19" i="1"/>
  <c r="K18" i="1"/>
  <c r="W50" i="1"/>
  <c r="AA50" i="1" s="1"/>
  <c r="W53" i="1"/>
  <c r="Y53" i="1" s="1"/>
  <c r="W35" i="1"/>
  <c r="Y35" i="1" s="1"/>
  <c r="W36" i="1"/>
  <c r="Y36" i="1" s="1"/>
  <c r="W39" i="1"/>
  <c r="Y39" i="1" s="1"/>
  <c r="K13" i="1"/>
  <c r="K12" i="1"/>
  <c r="K15" i="1"/>
  <c r="K22" i="1"/>
  <c r="V30" i="1"/>
  <c r="W46" i="1"/>
  <c r="Y46" i="1" s="1"/>
  <c r="W49" i="1"/>
  <c r="Y49" i="1" s="1"/>
  <c r="W52" i="1"/>
  <c r="Y52" i="1" s="1"/>
  <c r="W55" i="1"/>
  <c r="AA55" i="1" s="1"/>
  <c r="K29" i="1"/>
  <c r="K28" i="1"/>
  <c r="K8" i="1"/>
  <c r="K11" i="1"/>
  <c r="D30" i="1"/>
  <c r="G4" i="2" s="1"/>
  <c r="H4" i="2" s="1"/>
  <c r="W54" i="1"/>
  <c r="Y54" i="1" s="1"/>
  <c r="W38" i="1"/>
  <c r="W45" i="1"/>
  <c r="AA45" i="1" s="1"/>
  <c r="W56" i="1"/>
  <c r="AA56" i="1" s="1"/>
  <c r="W40" i="1"/>
  <c r="Y40" i="1" s="1"/>
  <c r="W47" i="1"/>
  <c r="Y47" i="1" s="1"/>
  <c r="K25" i="1"/>
  <c r="K9" i="1"/>
  <c r="K16" i="1"/>
  <c r="K23" i="1"/>
  <c r="K7" i="1"/>
  <c r="G5" i="2" l="1"/>
  <c r="G52" i="2" s="1"/>
  <c r="G51" i="2" s="1"/>
  <c r="H51" i="2" s="1"/>
  <c r="G50" i="2"/>
  <c r="G49" i="2" s="1"/>
  <c r="G48" i="2" s="1"/>
  <c r="G47" i="2" s="1"/>
  <c r="G46" i="2" s="1"/>
  <c r="H46" i="2" s="1"/>
  <c r="G26" i="1"/>
  <c r="G45" i="2"/>
  <c r="H45" i="2" s="1"/>
  <c r="H28" i="2"/>
  <c r="G44" i="2"/>
  <c r="AA51" i="1"/>
  <c r="Y42" i="1"/>
  <c r="AA36" i="1"/>
  <c r="AA37" i="1"/>
  <c r="AA53" i="1"/>
  <c r="Y43" i="1"/>
  <c r="AA48" i="1"/>
  <c r="Y45" i="1"/>
  <c r="AA54" i="1"/>
  <c r="Y56" i="1"/>
  <c r="AA49" i="1"/>
  <c r="AA57" i="1"/>
  <c r="Y41" i="1"/>
  <c r="AA39" i="1"/>
  <c r="AA58" i="1"/>
  <c r="Y50" i="1"/>
  <c r="AA44" i="1"/>
  <c r="AA46" i="1"/>
  <c r="AA40" i="1"/>
  <c r="AA35" i="1"/>
  <c r="Y58" i="1"/>
  <c r="Y55" i="1"/>
  <c r="W71" i="1"/>
  <c r="AA52" i="1"/>
  <c r="AA47" i="1"/>
  <c r="AA38" i="1"/>
  <c r="Y38" i="1"/>
  <c r="H52" i="2" l="1"/>
  <c r="H48" i="2"/>
  <c r="H5" i="2"/>
  <c r="H47" i="2"/>
  <c r="H50" i="2"/>
  <c r="H49" i="2"/>
  <c r="G43" i="2"/>
  <c r="H44" i="2"/>
  <c r="Y71" i="1"/>
  <c r="AA71" i="1"/>
  <c r="G42" i="2" l="1"/>
  <c r="H43" i="2"/>
  <c r="AC35" i="1"/>
  <c r="E27" i="1" s="1"/>
  <c r="G41" i="2" l="1"/>
  <c r="H42" i="2"/>
  <c r="G40" i="2" l="1"/>
  <c r="H41" i="2"/>
  <c r="G39" i="2" l="1"/>
  <c r="H40" i="2"/>
  <c r="G38" i="2" l="1"/>
  <c r="H39" i="2"/>
  <c r="G37" i="2" l="1"/>
  <c r="H38" i="2"/>
  <c r="G36" i="2" l="1"/>
  <c r="H37" i="2"/>
  <c r="G35" i="2" l="1"/>
  <c r="H36" i="2"/>
  <c r="G34" i="2" l="1"/>
  <c r="H35" i="2"/>
  <c r="G33" i="2" l="1"/>
  <c r="H34" i="2"/>
  <c r="G32" i="2" l="1"/>
  <c r="H33" i="2"/>
  <c r="G31" i="2" l="1"/>
  <c r="H32" i="2"/>
  <c r="G30" i="2" l="1"/>
  <c r="H31" i="2"/>
  <c r="G29" i="2" l="1"/>
  <c r="H30" i="2"/>
  <c r="G27" i="2" l="1"/>
  <c r="H29" i="2"/>
  <c r="G26" i="2" l="1"/>
  <c r="H27" i="2"/>
  <c r="G25" i="2" l="1"/>
  <c r="H26" i="2"/>
  <c r="G24" i="2" l="1"/>
  <c r="H25" i="2"/>
  <c r="G23" i="2" l="1"/>
  <c r="H24" i="2"/>
  <c r="G22" i="2" l="1"/>
  <c r="H23" i="2"/>
  <c r="G21" i="2" l="1"/>
  <c r="H22" i="2"/>
  <c r="G20" i="2" l="1"/>
  <c r="H21" i="2"/>
  <c r="G19" i="2" l="1"/>
  <c r="H20" i="2"/>
  <c r="G18" i="2" l="1"/>
  <c r="H19" i="2"/>
  <c r="G17" i="2" l="1"/>
  <c r="H18" i="2"/>
  <c r="G16" i="2" l="1"/>
  <c r="H17" i="2"/>
  <c r="G15" i="2" l="1"/>
  <c r="H16" i="2"/>
  <c r="G14" i="2" l="1"/>
  <c r="H15" i="2"/>
  <c r="G13" i="2" l="1"/>
  <c r="H14" i="2"/>
  <c r="G12" i="2" l="1"/>
  <c r="H13" i="2"/>
  <c r="G11" i="2" l="1"/>
  <c r="H12" i="2"/>
  <c r="G10" i="2" l="1"/>
  <c r="H11" i="2"/>
  <c r="G9" i="2" l="1"/>
  <c r="H10" i="2"/>
  <c r="G8" i="2" l="1"/>
  <c r="H9" i="2"/>
  <c r="G7" i="2" l="1"/>
  <c r="H8" i="2"/>
  <c r="G53" i="2" l="1"/>
  <c r="H7" i="2"/>
  <c r="G6" i="2" l="1"/>
  <c r="H6" i="2" s="1"/>
  <c r="H53" i="2"/>
</calcChain>
</file>

<file path=xl/sharedStrings.xml><?xml version="1.0" encoding="utf-8"?>
<sst xmlns="http://schemas.openxmlformats.org/spreadsheetml/2006/main" count="97" uniqueCount="78">
  <si>
    <t>Calibration data</t>
  </si>
  <si>
    <t>Application to unknowns</t>
  </si>
  <si>
    <t>© Tom O'Haver, Version 2.1, July 2011, expanded June 2013</t>
  </si>
  <si>
    <t>http://terpconnect.umd.edu/~toh/models/CalibrationCurve.html</t>
  </si>
  <si>
    <t>Weights</t>
  </si>
  <si>
    <t>Standards</t>
  </si>
  <si>
    <t>Instrument readings</t>
  </si>
  <si>
    <t>Reading of the unknown</t>
  </si>
  <si>
    <t>Calculated concentration</t>
  </si>
  <si>
    <t>% accuracy</t>
  </si>
  <si>
    <t>% error</t>
  </si>
  <si>
    <t>X</t>
  </si>
  <si>
    <t>Y</t>
  </si>
  <si>
    <t>X*Y</t>
  </si>
  <si>
    <t>X*X</t>
  </si>
  <si>
    <t>X^3</t>
  </si>
  <si>
    <t>X^4</t>
  </si>
  <si>
    <t>X^2y</t>
  </si>
  <si>
    <t>n=number of x,y data points</t>
  </si>
  <si>
    <r>
      <t>sumx=</t>
    </r>
    <r>
      <rPr>
        <sz val="11"/>
        <color theme="1"/>
        <rFont val="Arial1"/>
      </rPr>
      <t>Σx</t>
    </r>
  </si>
  <si>
    <r>
      <t>sumy=</t>
    </r>
    <r>
      <rPr>
        <sz val="11"/>
        <color theme="1"/>
        <rFont val="Arial1"/>
      </rPr>
      <t>Σy</t>
    </r>
  </si>
  <si>
    <r>
      <t>sumxy=</t>
    </r>
    <r>
      <rPr>
        <sz val="11"/>
        <color theme="1"/>
        <rFont val="Arial1"/>
      </rPr>
      <t>Σx*y</t>
    </r>
  </si>
  <si>
    <r>
      <t>sumx2=</t>
    </r>
    <r>
      <rPr>
        <sz val="11"/>
        <color theme="1"/>
        <rFont val="Arial1"/>
      </rPr>
      <t>Σx*x</t>
    </r>
  </si>
  <si>
    <r>
      <t>sumx3=</t>
    </r>
    <r>
      <rPr>
        <sz val="11"/>
        <color theme="1"/>
        <rFont val="Arial1"/>
      </rPr>
      <t>Σx^3</t>
    </r>
  </si>
  <si>
    <r>
      <t>sumx3=</t>
    </r>
    <r>
      <rPr>
        <sz val="11"/>
        <color theme="1"/>
        <rFont val="Arial1"/>
      </rPr>
      <t>Σx^4</t>
    </r>
  </si>
  <si>
    <r>
      <t>sumx2y=</t>
    </r>
    <r>
      <rPr>
        <sz val="11"/>
        <color theme="1"/>
        <rFont val="Arial1"/>
      </rPr>
      <t>Σ(x^2)*y</t>
    </r>
  </si>
  <si>
    <t>D=n*sumx2*sumx4+2*sumx*sumx2*sumx3-sumx2^3-sumx^2*sumx4-n*sumx3^2</t>
  </si>
  <si>
    <t>a=(n*sumx2*sumx2y+sumx*sumx3*sumy+sumx*sumx2*sumxy-sumx2^2*sumy-sumx^2*sumx2y-n*sumx3*sumxy)/D</t>
  </si>
  <si>
    <t xml:space="preserve"> </t>
  </si>
  <si>
    <t>b=(n*sumx4*sumxy+sumx*sumx2*sumx2y+sumx2*sumx3*sumy-sumx2^2*sumxy-sumx*sumx4*sumy-n*sumx3*sumx2y)/D</t>
  </si>
  <si>
    <t>c=(sumx2*sumx4*sumy+sumx2*sumx3*sumxy+sumx*sumx3*sumx2y-sumx2^2*sumx2y-sumx*sumx4*sumxy-sumx3^2*sumy)/D</t>
  </si>
  <si>
    <t>sumx</t>
  </si>
  <si>
    <t>sumy</t>
  </si>
  <si>
    <t>sumxy</t>
  </si>
  <si>
    <t>sumx2</t>
  </si>
  <si>
    <t>ssy</t>
  </si>
  <si>
    <t>ssr</t>
  </si>
  <si>
    <t>sumx2y</t>
  </si>
  <si>
    <t>are not part of the actual numerical calculation.</t>
  </si>
  <si>
    <t>ΣX</t>
  </si>
  <si>
    <t>ΣY</t>
  </si>
  <si>
    <t>Their purpose is simply to blank out or zero</t>
  </si>
  <si>
    <t>out cells that are not being used at the moment</t>
  </si>
  <si>
    <t>(number of points (n)</t>
  </si>
  <si>
    <r>
      <t>R</t>
    </r>
    <r>
      <rPr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=</t>
    </r>
  </si>
  <si>
    <t>Denominator (D)</t>
  </si>
  <si>
    <t>a</t>
  </si>
  <si>
    <t>b</t>
  </si>
  <si>
    <t>c</t>
  </si>
  <si>
    <t xml:space="preserve"> (coefficient of the X term, like the slope)</t>
  </si>
  <si>
    <t xml:space="preserve"> (the constant, like the intercept)</t>
  </si>
  <si>
    <t>X^2</t>
  </si>
  <si>
    <t>+</t>
  </si>
  <si>
    <t>x</t>
  </si>
  <si>
    <t>&lt;== Equation of best fit.</t>
  </si>
  <si>
    <t>PredY</t>
  </si>
  <si>
    <t>Σ(Y-PredY)^2</t>
  </si>
  <si>
    <t>Σ(meanY-PredY)^2</t>
  </si>
  <si>
    <t>Data for fitted curve plot</t>
  </si>
  <si>
    <t>Residual calculations</t>
  </si>
  <si>
    <t>point</t>
  </si>
  <si>
    <t>Ypredicted</t>
  </si>
  <si>
    <t>Concentrations of the standards</t>
  </si>
  <si>
    <t>Predicted readings</t>
  </si>
  <si>
    <t>Actual-predicted</t>
  </si>
  <si>
    <t>Residuals (% of max reading)</t>
  </si>
  <si>
    <r>
      <t>Note: The</t>
    </r>
    <r>
      <rPr>
        <b/>
        <sz val="9"/>
        <color theme="1"/>
        <rFont val="Arial"/>
        <family val="2"/>
      </rPr>
      <t xml:space="preserve"> if( )</t>
    </r>
    <r>
      <rPr>
        <sz val="9"/>
        <color theme="1"/>
        <rFont val="Arial"/>
        <family val="2"/>
      </rPr>
      <t xml:space="preserve"> functions in some of the cells</t>
    </r>
  </si>
  <si>
    <r>
      <rPr>
        <sz val="9"/>
        <color theme="1"/>
        <rFont val="Arial1"/>
      </rPr>
      <t>Σ(</t>
    </r>
    <r>
      <rPr>
        <sz val="9"/>
        <color theme="1"/>
        <rFont val="Arial"/>
        <family val="2"/>
      </rPr>
      <t>X*Y)</t>
    </r>
  </si>
  <si>
    <r>
      <rPr>
        <sz val="9"/>
        <color theme="1"/>
        <rFont val="Arial1"/>
      </rPr>
      <t>Σ(</t>
    </r>
    <r>
      <rPr>
        <sz val="9"/>
        <color theme="1"/>
        <rFont val="Arial"/>
        <family val="2"/>
      </rPr>
      <t>X*X)</t>
    </r>
  </si>
  <si>
    <r>
      <rPr>
        <sz val="9"/>
        <color theme="1"/>
        <rFont val="Arial1"/>
      </rPr>
      <t>Σ(</t>
    </r>
    <r>
      <rPr>
        <sz val="9"/>
        <color theme="1"/>
        <rFont val="Arial"/>
        <family val="2"/>
      </rPr>
      <t>X^3)</t>
    </r>
  </si>
  <si>
    <r>
      <rPr>
        <sz val="9"/>
        <color theme="1"/>
        <rFont val="Arial1"/>
      </rPr>
      <t>Σ(</t>
    </r>
    <r>
      <rPr>
        <sz val="9"/>
        <color theme="1"/>
        <rFont val="Arial"/>
        <family val="2"/>
      </rPr>
      <t>X^4)</t>
    </r>
  </si>
  <si>
    <r>
      <rPr>
        <sz val="9"/>
        <color theme="1"/>
        <rFont val="Arial1"/>
      </rPr>
      <t>Σ(</t>
    </r>
    <r>
      <rPr>
        <sz val="9"/>
        <color theme="1"/>
        <rFont val="Arial"/>
        <family val="2"/>
      </rPr>
      <t>X^2)*y</t>
    </r>
  </si>
  <si>
    <r>
      <t xml:space="preserve"> (coefficient of the X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term; equals zero if best-fit line is straight)</t>
    </r>
  </si>
  <si>
    <r>
      <t>Calculation of R</t>
    </r>
    <r>
      <rPr>
        <vertAlign val="superscript"/>
        <sz val="9"/>
        <color theme="1"/>
        <rFont val="Arial"/>
        <family val="2"/>
      </rPr>
      <t>2</t>
    </r>
  </si>
  <si>
    <r>
      <rPr>
        <sz val="9"/>
        <color theme="1"/>
        <rFont val="Arial1"/>
      </rPr>
      <t>Σ</t>
    </r>
    <r>
      <rPr>
        <sz val="9"/>
        <color theme="1"/>
        <rFont val="Arial"/>
        <family val="2"/>
      </rPr>
      <t>(Y-meany)^2</t>
    </r>
  </si>
  <si>
    <r>
      <t>R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=1-(Σ(Y-PredY)^2/Σ(meanY-PredY)^2)</t>
    </r>
  </si>
  <si>
    <t>Weighted quadratic calibration</t>
  </si>
  <si>
    <t>Average deviation: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</si>
</sst>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E+000"/>
    <numFmt numFmtId="166" formatCode="0.000000"/>
    <numFmt numFmtId="167" formatCode="0.000"/>
    <numFmt numFmtId="168" formatCode="[$$-409]#,##0.00;[Red]&quot;-&quot;[$$-409]#,##0.00"/>
  </numFmts>
  <fonts count="22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theme="1"/>
      <name val="Arial"/>
      <family val="2"/>
    </font>
    <font>
      <sz val="11"/>
      <color theme="1"/>
      <name val="Arial1"/>
    </font>
    <font>
      <sz val="6"/>
      <color theme="1"/>
      <name val="Arial"/>
      <family val="2"/>
    </font>
    <font>
      <sz val="11"/>
      <color rgb="FF0000FF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vertAlign val="superscript"/>
      <sz val="11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2"/>
    </font>
    <font>
      <sz val="11"/>
      <color rgb="FF000000"/>
      <name val="Arial1"/>
    </font>
    <font>
      <b/>
      <sz val="9"/>
      <color theme="1"/>
      <name val="Arial"/>
      <family val="2"/>
    </font>
    <font>
      <sz val="9"/>
      <color theme="1"/>
      <name val="Arial1"/>
    </font>
    <font>
      <vertAlign val="superscript"/>
      <sz val="9"/>
      <color theme="1"/>
      <name val="Arial"/>
      <family val="2"/>
    </font>
    <font>
      <sz val="9"/>
      <color rgb="FF000000"/>
      <name val="Arial1"/>
    </font>
    <font>
      <b/>
      <sz val="9"/>
      <color rgb="FF000000"/>
      <name val="Arial1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8" fontId="2" fillId="0" borderId="0"/>
    <xf numFmtId="9" fontId="19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right"/>
    </xf>
    <xf numFmtId="10" fontId="6" fillId="0" borderId="0" xfId="0" applyNumberFormat="1" applyFont="1" applyAlignme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10" fontId="0" fillId="0" borderId="0" xfId="0" applyNumberFormat="1"/>
    <xf numFmtId="166" fontId="0" fillId="2" borderId="5" xfId="0" applyNumberFormat="1" applyFill="1" applyBorder="1" applyAlignment="1" applyProtection="1">
      <alignment horizontal="center"/>
      <protection locked="0"/>
    </xf>
    <xf numFmtId="164" fontId="8" fillId="3" borderId="6" xfId="0" applyNumberFormat="1" applyFont="1" applyFill="1" applyBorder="1" applyAlignment="1" applyProtection="1">
      <alignment horizontal="center"/>
      <protection locked="0"/>
    </xf>
    <xf numFmtId="164" fontId="8" fillId="0" borderId="0" xfId="0" applyNumberFormat="1" applyFont="1" applyFill="1" applyBorder="1"/>
    <xf numFmtId="2" fontId="0" fillId="0" borderId="0" xfId="0" applyNumberFormat="1"/>
    <xf numFmtId="0" fontId="9" fillId="0" borderId="0" xfId="0" applyFont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left"/>
    </xf>
    <xf numFmtId="165" fontId="11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0" fillId="0" borderId="3" xfId="0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0" borderId="0" xfId="0" applyFont="1"/>
    <xf numFmtId="164" fontId="8" fillId="3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ont="1"/>
    <xf numFmtId="164" fontId="8" fillId="3" borderId="10" xfId="0" applyNumberFormat="1" applyFont="1" applyFill="1" applyBorder="1" applyAlignment="1" applyProtection="1">
      <alignment horizontal="center"/>
      <protection locked="0"/>
    </xf>
    <xf numFmtId="0" fontId="13" fillId="0" borderId="0" xfId="0" applyFont="1"/>
    <xf numFmtId="168" fontId="0" fillId="0" borderId="0" xfId="0" applyNumberFormat="1"/>
    <xf numFmtId="0" fontId="0" fillId="0" borderId="8" xfId="0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6" xfId="0" applyBorder="1"/>
    <xf numFmtId="164" fontId="0" fillId="0" borderId="6" xfId="0" applyNumberFormat="1" applyBorder="1"/>
    <xf numFmtId="10" fontId="0" fillId="0" borderId="9" xfId="0" applyNumberFormat="1" applyFont="1" applyBorder="1"/>
    <xf numFmtId="10" fontId="0" fillId="0" borderId="12" xfId="0" applyNumberFormat="1" applyFont="1" applyBorder="1"/>
    <xf numFmtId="0" fontId="0" fillId="0" borderId="10" xfId="0" applyBorder="1"/>
    <xf numFmtId="2" fontId="0" fillId="0" borderId="11" xfId="0" applyNumberForma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4" xfId="0" applyFont="1" applyBorder="1"/>
    <xf numFmtId="0" fontId="11" fillId="0" borderId="7" xfId="0" applyFont="1" applyBorder="1"/>
    <xf numFmtId="0" fontId="11" fillId="0" borderId="8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1" fillId="0" borderId="9" xfId="0" applyFont="1" applyBorder="1" applyAlignment="1">
      <alignment horizontal="center"/>
    </xf>
    <xf numFmtId="164" fontId="11" fillId="0" borderId="10" xfId="0" applyNumberFormat="1" applyFont="1" applyBorder="1" applyAlignment="1">
      <alignment horizontal="center"/>
    </xf>
    <xf numFmtId="164" fontId="11" fillId="0" borderId="11" xfId="0" applyNumberFormat="1" applyFont="1" applyBorder="1" applyAlignment="1">
      <alignment horizontal="center"/>
    </xf>
    <xf numFmtId="167" fontId="11" fillId="0" borderId="11" xfId="0" applyNumberFormat="1" applyFont="1" applyBorder="1" applyAlignment="1">
      <alignment horizontal="center"/>
    </xf>
    <xf numFmtId="2" fontId="11" fillId="0" borderId="11" xfId="0" applyNumberFormat="1" applyFont="1" applyBorder="1" applyAlignment="1">
      <alignment horizontal="center"/>
    </xf>
    <xf numFmtId="2" fontId="11" fillId="0" borderId="12" xfId="0" applyNumberFormat="1" applyFont="1" applyBorder="1" applyAlignment="1">
      <alignment horizontal="center"/>
    </xf>
    <xf numFmtId="1" fontId="11" fillId="0" borderId="0" xfId="0" applyNumberFormat="1" applyFont="1" applyAlignment="1">
      <alignment horizontal="center"/>
    </xf>
    <xf numFmtId="164" fontId="11" fillId="0" borderId="0" xfId="0" applyNumberFormat="1" applyFont="1"/>
    <xf numFmtId="0" fontId="11" fillId="0" borderId="9" xfId="0" applyFont="1" applyBorder="1"/>
    <xf numFmtId="165" fontId="11" fillId="0" borderId="0" xfId="0" applyNumberFormat="1" applyFont="1" applyBorder="1" applyAlignment="1">
      <alignment horizontal="center"/>
    </xf>
    <xf numFmtId="164" fontId="11" fillId="0" borderId="0" xfId="0" applyNumberFormat="1" applyFont="1" applyBorder="1"/>
    <xf numFmtId="0" fontId="11" fillId="0" borderId="0" xfId="0" applyFont="1" applyBorder="1"/>
    <xf numFmtId="166" fontId="14" fillId="0" borderId="11" xfId="0" applyNumberFormat="1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64" fontId="14" fillId="0" borderId="11" xfId="0" applyNumberFormat="1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0" xfId="0" applyFont="1"/>
    <xf numFmtId="164" fontId="17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4" fontId="17" fillId="0" borderId="6" xfId="0" applyNumberFormat="1" applyFont="1" applyBorder="1" applyAlignment="1">
      <alignment horizontal="center"/>
    </xf>
    <xf numFmtId="164" fontId="11" fillId="0" borderId="0" xfId="0" applyNumberFormat="1" applyFont="1" applyAlignment="1">
      <alignment horizontal="center"/>
    </xf>
    <xf numFmtId="167" fontId="11" fillId="0" borderId="9" xfId="0" applyNumberFormat="1" applyFont="1" applyBorder="1" applyAlignment="1">
      <alignment horizontal="center"/>
    </xf>
    <xf numFmtId="164" fontId="17" fillId="0" borderId="10" xfId="0" applyNumberFormat="1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167" fontId="11" fillId="0" borderId="12" xfId="0" applyNumberFormat="1" applyFont="1" applyBorder="1" applyAlignment="1">
      <alignment horizontal="center"/>
    </xf>
    <xf numFmtId="167" fontId="18" fillId="0" borderId="1" xfId="0" applyNumberFormat="1" applyFont="1" applyBorder="1" applyAlignment="1">
      <alignment horizontal="center"/>
    </xf>
    <xf numFmtId="167" fontId="18" fillId="0" borderId="13" xfId="0" applyNumberFormat="1" applyFont="1" applyBorder="1" applyAlignment="1">
      <alignment horizontal="center"/>
    </xf>
    <xf numFmtId="167" fontId="18" fillId="0" borderId="2" xfId="0" applyNumberFormat="1" applyFont="1" applyBorder="1" applyAlignment="1">
      <alignment horizontal="center"/>
    </xf>
    <xf numFmtId="0" fontId="17" fillId="0" borderId="0" xfId="0" applyFont="1"/>
    <xf numFmtId="0" fontId="15" fillId="0" borderId="0" xfId="0" applyFont="1"/>
    <xf numFmtId="0" fontId="11" fillId="0" borderId="0" xfId="0" applyFont="1" applyFill="1" applyBorder="1" applyAlignment="1">
      <alignment horizontal="center" wrapText="1"/>
    </xf>
    <xf numFmtId="164" fontId="11" fillId="0" borderId="0" xfId="0" applyNumberFormat="1" applyFont="1" applyFill="1" applyBorder="1"/>
    <xf numFmtId="2" fontId="11" fillId="0" borderId="0" xfId="0" applyNumberFormat="1" applyFont="1"/>
    <xf numFmtId="167" fontId="0" fillId="2" borderId="5" xfId="0" applyNumberFormat="1" applyFill="1" applyBorder="1" applyAlignment="1" applyProtection="1">
      <alignment horizontal="center"/>
      <protection locked="0"/>
    </xf>
    <xf numFmtId="0" fontId="20" fillId="0" borderId="4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9" fontId="20" fillId="0" borderId="0" xfId="5" quotePrefix="1" applyFont="1" applyFill="1" applyBorder="1" applyAlignment="1">
      <alignment horizontal="right"/>
    </xf>
    <xf numFmtId="10" fontId="20" fillId="0" borderId="0" xfId="0" applyNumberFormat="1" applyFont="1" applyFill="1" applyBorder="1" applyAlignment="1"/>
    <xf numFmtId="0" fontId="21" fillId="0" borderId="0" xfId="0" applyFont="1"/>
    <xf numFmtId="11" fontId="11" fillId="0" borderId="0" xfId="0" applyNumberFormat="1" applyFont="1"/>
    <xf numFmtId="10" fontId="8" fillId="0" borderId="0" xfId="0" applyNumberFormat="1" applyFont="1" applyAlignment="1">
      <alignment horizontal="left"/>
    </xf>
  </cellXfs>
  <cellStyles count="6">
    <cellStyle name="Heading" xfId="1"/>
    <cellStyle name="Heading1" xfId="2"/>
    <cellStyle name="Normal" xfId="0" builtinId="0" customBuiltin="1"/>
    <cellStyle name="Percent" xfId="5" builtinId="5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 curve and the best-fit line</a:t>
            </a:r>
          </a:p>
        </c:rich>
      </c:tx>
      <c:layout>
        <c:manualLayout>
          <c:xMode val="edge"/>
          <c:yMode val="edge"/>
          <c:x val="0.17211422010300673"/>
          <c:y val="1.78110188552530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802606994451485"/>
          <c:y val="0.1002075842118608"/>
          <c:w val="0.71677900368813485"/>
          <c:h val="0.7136880339969908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6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noFill/>
                </a:ln>
                <a:effectLst/>
              </c:spPr>
            </c:marker>
            <c:bubble3D val="0"/>
          </c:dPt>
          <c:xVal>
            <c:numRef>
              <c:f>Sheet1!$N$6:$N$29</c:f>
              <c:numCache>
                <c:formatCode>0.0000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xVal>
          <c:yVal>
            <c:numRef>
              <c:f>Sheet1!$C$6:$C$50</c:f>
              <c:numCache>
                <c:formatCode>0.000000</c:formatCode>
                <c:ptCount val="45"/>
              </c:numCache>
            </c:numRef>
          </c:yVal>
          <c:smooth val="0"/>
        </c:ser>
        <c:ser>
          <c:idx val="1"/>
          <c:order val="1"/>
          <c:tx>
            <c:strRef>
              <c:f>Sheet2!$A$2:$A$2</c:f>
              <c:strCache>
                <c:ptCount val="1"/>
                <c:pt idx="0">
                  <c:v>Data for fitted curve plot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0.18088719528198693"/>
                  <c:y val="-7.06052497682038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Sheet2!$B$4:$B$53</c:f>
              <c:numCache>
                <c:formatCode>0.00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  <c:extLst xmlns:c15="http://schemas.microsoft.com/office/drawing/2012/chart"/>
            </c:numRef>
          </c:xVal>
          <c:yVal>
            <c:numRef>
              <c:f>Sheet2!$C$4:$C$53</c:f>
              <c:numCache>
                <c:formatCode>General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  <c:extLst xmlns:c15="http://schemas.microsoft.com/office/drawing/2012/chart"/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717664"/>
        <c:axId val="1209721472"/>
        <c:extLst/>
      </c:scatterChart>
      <c:valAx>
        <c:axId val="120972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Instrument reading</a:t>
                </a:r>
              </a:p>
            </c:rich>
          </c:tx>
          <c:layout>
            <c:manualLayout>
              <c:xMode val="edge"/>
              <c:yMode val="edge"/>
              <c:x val="5.2948072442364326E-3"/>
              <c:y val="0.290928436853005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717664"/>
        <c:crossesAt val="0"/>
        <c:crossBetween val="midCat"/>
      </c:valAx>
      <c:valAx>
        <c:axId val="120971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Standards</a:t>
                </a:r>
              </a:p>
            </c:rich>
          </c:tx>
          <c:layout>
            <c:manualLayout>
              <c:xMode val="edge"/>
              <c:yMode val="edge"/>
              <c:x val="0.40414584911849583"/>
              <c:y val="0.90099527119084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721472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0182421602942"/>
          <c:y val="7.8910970454993776E-2"/>
          <c:w val="0.74405169433003548"/>
          <c:h val="0.6405351875311430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Sheet2!$E$4:$E$50</c:f>
              <c:numCache>
                <c:formatCode>0.0000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 formatCode="General">
                  <c:v>0</c:v>
                </c:pt>
                <c:pt idx="25" formatCode="General">
                  <c:v>0</c:v>
                </c:pt>
                <c:pt idx="26" formatCode="General">
                  <c:v>0</c:v>
                </c:pt>
                <c:pt idx="27" formatCode="General">
                  <c:v>0</c:v>
                </c:pt>
                <c:pt idx="28" formatCode="General">
                  <c:v>0</c:v>
                </c:pt>
                <c:pt idx="29" formatCode="General">
                  <c:v>0</c:v>
                </c:pt>
                <c:pt idx="30" formatCode="General">
                  <c:v>0</c:v>
                </c:pt>
                <c:pt idx="31" formatCode="General">
                  <c:v>0</c:v>
                </c:pt>
                <c:pt idx="32" formatCode="General">
                  <c:v>0</c:v>
                </c:pt>
                <c:pt idx="33" formatCode="General">
                  <c:v>0</c:v>
                </c:pt>
                <c:pt idx="34" formatCode="General">
                  <c:v>0</c:v>
                </c:pt>
                <c:pt idx="35" formatCode="General">
                  <c:v>0</c:v>
                </c:pt>
                <c:pt idx="36" formatCode="General">
                  <c:v>0</c:v>
                </c:pt>
                <c:pt idx="37" formatCode="General">
                  <c:v>0</c:v>
                </c:pt>
                <c:pt idx="38" formatCode="General">
                  <c:v>0</c:v>
                </c:pt>
                <c:pt idx="39" formatCode="General">
                  <c:v>0</c:v>
                </c:pt>
                <c:pt idx="40" formatCode="General">
                  <c:v>0</c:v>
                </c:pt>
                <c:pt idx="41" formatCode="General">
                  <c:v>0</c:v>
                </c:pt>
                <c:pt idx="42" formatCode="General">
                  <c:v>0</c:v>
                </c:pt>
                <c:pt idx="43" formatCode="General">
                  <c:v>0</c:v>
                </c:pt>
                <c:pt idx="44" formatCode="General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xVal>
          <c:yVal>
            <c:numRef>
              <c:f>Sheet2!$H$4:$H$50</c:f>
              <c:numCache>
                <c:formatCode>0.00%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825904"/>
        <c:axId val="1073841136"/>
      </c:scatterChart>
      <c:valAx>
        <c:axId val="107384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Resduals</a:t>
                </a:r>
              </a:p>
            </c:rich>
          </c:tx>
          <c:layout>
            <c:manualLayout>
              <c:xMode val="edge"/>
              <c:yMode val="edge"/>
              <c:x val="1.5638529791029837E-2"/>
              <c:y val="0.238073844841682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825904"/>
        <c:crossesAt val="0"/>
        <c:crossBetween val="midCat"/>
      </c:valAx>
      <c:valAx>
        <c:axId val="107382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841136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57012</xdr:colOff>
      <xdr:row>4</xdr:row>
      <xdr:rowOff>14081</xdr:rowOff>
    </xdr:from>
    <xdr:ext cx="4229238" cy="2930377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30998</xdr:colOff>
      <xdr:row>18</xdr:row>
      <xdr:rowOff>161924</xdr:rowOff>
    </xdr:from>
    <xdr:ext cx="4255252" cy="967481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terpconnect.umd.edu/~toh/models/CalibrationCurve.html" TargetMode="External"/><Relationship Id="rId1" Type="http://schemas.openxmlformats.org/officeDocument/2006/relationships/hyperlink" Target="http://terpconnect.umd.edu/~toh/models/CalibrationCurve.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tabSelected="1" zoomScale="130" zoomScaleNormal="130" workbookViewId="0">
      <selection activeCell="J6" sqref="J6:J29"/>
    </sheetView>
  </sheetViews>
  <sheetFormatPr defaultRowHeight="14.25"/>
  <cols>
    <col min="1" max="1" width="7.375" style="1" customWidth="1"/>
    <col min="2" max="2" width="9.875" customWidth="1"/>
    <col min="3" max="3" width="9.75" customWidth="1"/>
    <col min="4" max="4" width="7.125" customWidth="1"/>
    <col min="5" max="5" width="7" customWidth="1"/>
    <col min="6" max="6" width="7.75" customWidth="1"/>
    <col min="7" max="7" width="15.75" customWidth="1"/>
    <col min="8" max="8" width="9.125" style="94" customWidth="1"/>
    <col min="9" max="9" width="9.625" style="94" customWidth="1"/>
    <col min="10" max="10" width="11.375" style="1" customWidth="1"/>
    <col min="11" max="11" width="12.125" customWidth="1"/>
    <col min="12" max="12" width="9.625" style="2" customWidth="1"/>
    <col min="13" max="13" width="7.125" style="3" customWidth="1"/>
    <col min="14" max="14" width="25" customWidth="1"/>
    <col min="15" max="33" width="10.75" customWidth="1"/>
  </cols>
  <sheetData>
    <row r="1" spans="1:30" ht="7.5" customHeight="1"/>
    <row r="2" spans="1:30" ht="15.6" customHeight="1">
      <c r="A2" s="4" t="s">
        <v>76</v>
      </c>
    </row>
    <row r="3" spans="1:30" ht="15.75">
      <c r="B3" s="5" t="s">
        <v>0</v>
      </c>
      <c r="J3" s="6" t="s">
        <v>1</v>
      </c>
      <c r="V3" s="7" t="s">
        <v>2</v>
      </c>
    </row>
    <row r="4" spans="1:30" ht="7.5" customHeight="1">
      <c r="K4" s="8"/>
      <c r="L4" s="8"/>
      <c r="M4" s="9"/>
      <c r="V4" t="s">
        <v>3</v>
      </c>
    </row>
    <row r="5" spans="1:30" ht="30" customHeight="1">
      <c r="A5" s="10" t="s">
        <v>4</v>
      </c>
      <c r="B5" s="10" t="s">
        <v>5</v>
      </c>
      <c r="C5" s="11" t="s">
        <v>6</v>
      </c>
      <c r="J5" s="12" t="s">
        <v>7</v>
      </c>
      <c r="K5" s="13" t="s">
        <v>8</v>
      </c>
      <c r="L5" s="90" t="s">
        <v>9</v>
      </c>
      <c r="M5" s="91" t="s">
        <v>10</v>
      </c>
      <c r="N5" s="86" t="s">
        <v>11</v>
      </c>
      <c r="O5" s="45" t="s">
        <v>12</v>
      </c>
      <c r="P5" s="46" t="s">
        <v>13</v>
      </c>
      <c r="Q5" s="46" t="s">
        <v>14</v>
      </c>
      <c r="R5" s="46" t="s">
        <v>15</v>
      </c>
      <c r="S5" s="46" t="s">
        <v>16</v>
      </c>
      <c r="T5" s="46" t="s">
        <v>17</v>
      </c>
      <c r="U5" s="14"/>
      <c r="V5" s="14"/>
    </row>
    <row r="6" spans="1:30" ht="15">
      <c r="A6" s="89"/>
      <c r="B6" s="89"/>
      <c r="C6" s="15"/>
      <c r="H6" s="94" t="str">
        <f>IF(A6&gt;0,1,"")</f>
        <v/>
      </c>
      <c r="I6" s="94" t="str">
        <f>IF(COUNT($A6:$C6)=3,3,"")</f>
        <v/>
      </c>
      <c r="J6" s="16"/>
      <c r="K6" s="17" t="str">
        <f t="shared" ref="K6:K50" si="0">IF(COUNT(J6)=1,(-b+SQRT(b*b-4*a*(cc-J6)))/(2*a),"")</f>
        <v/>
      </c>
      <c r="L6" s="92" t="str">
        <f>IF(SUM(H6:I6)&gt;2,(-b+SQRT(b*b-4*a*(cc-C6)))/(2*a)/B6,"")</f>
        <v/>
      </c>
      <c r="M6" s="93" t="str">
        <f>IF(SUM(H6:I6)&gt;2,1-L6,"")</f>
        <v/>
      </c>
      <c r="N6" s="87">
        <f>B6</f>
        <v>0</v>
      </c>
      <c r="O6" s="87">
        <f>C6</f>
        <v>0</v>
      </c>
      <c r="P6" s="88">
        <f t="shared" ref="P6:P50" si="1">IF(COUNT(B6:C6)=2,B6*C6*A6,0)</f>
        <v>0</v>
      </c>
      <c r="Q6" s="95">
        <f t="shared" ref="Q6:Q50" si="2">IF(COUNT($B6:$C6)=2,$A6*$B6^2,0)</f>
        <v>0</v>
      </c>
      <c r="R6" s="95">
        <f t="shared" ref="R6:R50" si="3">IF(COUNT($B6:$C6)=2,A6*$B6^3,0)</f>
        <v>0</v>
      </c>
      <c r="S6" s="95">
        <f t="shared" ref="S6:S50" si="4">IF(COUNT($B6:$C6)=2,A6*$B6^4,0)</f>
        <v>0</v>
      </c>
      <c r="T6" s="88">
        <f t="shared" ref="T6:T50" si="5">IF(COUNT($B6:$C6)=2,A6*$C6*$B6^2,0)</f>
        <v>0</v>
      </c>
      <c r="U6" s="14"/>
      <c r="V6" s="19" t="s">
        <v>18</v>
      </c>
      <c r="AD6" s="1"/>
    </row>
    <row r="7" spans="1:30" ht="15">
      <c r="A7" s="89"/>
      <c r="B7" s="89"/>
      <c r="C7" s="15"/>
      <c r="H7" s="94" t="str">
        <f t="shared" ref="H7:H25" si="6">IF(A7&gt;0,1,"")</f>
        <v/>
      </c>
      <c r="I7" s="94" t="str">
        <f t="shared" ref="I7:I50" si="7">IF(COUNT($A7:$C7)=3,3,"")</f>
        <v/>
      </c>
      <c r="J7" s="16"/>
      <c r="K7" s="17" t="str">
        <f t="shared" si="0"/>
        <v/>
      </c>
      <c r="L7" s="92" t="str">
        <f>IF(SUM(H7:I7)&gt;2,(-b+SQRT(b*b-4*a*(cc-C7)))/(2*a)/B7,"")</f>
        <v/>
      </c>
      <c r="M7" s="93" t="str">
        <f t="shared" ref="M7:M50" si="8">IF(SUM(H7:I7)&gt;2,1-L7,"")</f>
        <v/>
      </c>
      <c r="N7" s="87">
        <f t="shared" ref="N7:N50" si="9">B7</f>
        <v>0</v>
      </c>
      <c r="O7" s="87">
        <f t="shared" ref="O7:O50" si="10">C7</f>
        <v>0</v>
      </c>
      <c r="P7" s="88">
        <f t="shared" si="1"/>
        <v>0</v>
      </c>
      <c r="Q7" s="95">
        <f t="shared" si="2"/>
        <v>0</v>
      </c>
      <c r="R7" s="95">
        <f t="shared" si="3"/>
        <v>0</v>
      </c>
      <c r="S7" s="95">
        <f t="shared" si="4"/>
        <v>0</v>
      </c>
      <c r="T7" s="88">
        <f t="shared" si="5"/>
        <v>0</v>
      </c>
      <c r="U7" s="14"/>
      <c r="V7" s="19" t="s">
        <v>19</v>
      </c>
      <c r="AD7" s="1"/>
    </row>
    <row r="8" spans="1:30" ht="15">
      <c r="A8" s="89"/>
      <c r="B8" s="89"/>
      <c r="C8" s="15"/>
      <c r="H8" s="94" t="str">
        <f t="shared" si="6"/>
        <v/>
      </c>
      <c r="I8" s="94" t="str">
        <f t="shared" si="7"/>
        <v/>
      </c>
      <c r="J8" s="16"/>
      <c r="K8" s="17" t="str">
        <f t="shared" si="0"/>
        <v/>
      </c>
      <c r="L8" s="92" t="str">
        <f>IF(SUM(H8:I8)&gt;2,(-b+SQRT(b*b-4*a*(cc-C8)))/(2*a)/B8,"")</f>
        <v/>
      </c>
      <c r="M8" s="93" t="str">
        <f t="shared" si="8"/>
        <v/>
      </c>
      <c r="N8" s="87">
        <f t="shared" si="9"/>
        <v>0</v>
      </c>
      <c r="O8" s="87">
        <f t="shared" si="10"/>
        <v>0</v>
      </c>
      <c r="P8" s="88">
        <f t="shared" si="1"/>
        <v>0</v>
      </c>
      <c r="Q8" s="95">
        <f t="shared" si="2"/>
        <v>0</v>
      </c>
      <c r="R8" s="95">
        <f t="shared" si="3"/>
        <v>0</v>
      </c>
      <c r="S8" s="95">
        <f t="shared" si="4"/>
        <v>0</v>
      </c>
      <c r="T8" s="88">
        <f t="shared" si="5"/>
        <v>0</v>
      </c>
      <c r="U8" s="14"/>
      <c r="V8" s="19" t="s">
        <v>20</v>
      </c>
      <c r="AD8" s="1"/>
    </row>
    <row r="9" spans="1:30" ht="15">
      <c r="A9" s="89"/>
      <c r="B9" s="89"/>
      <c r="C9" s="15"/>
      <c r="H9" s="94" t="str">
        <f t="shared" si="6"/>
        <v/>
      </c>
      <c r="I9" s="94" t="str">
        <f t="shared" si="7"/>
        <v/>
      </c>
      <c r="J9" s="16"/>
      <c r="K9" s="17" t="str">
        <f t="shared" si="0"/>
        <v/>
      </c>
      <c r="L9" s="92" t="str">
        <f>IF(SUM(H9:I9)&gt;2,(-b+SQRT(b*b-4*a*(cc-C9)))/(2*a)/B9,"")</f>
        <v/>
      </c>
      <c r="M9" s="93" t="str">
        <f t="shared" si="8"/>
        <v/>
      </c>
      <c r="N9" s="87">
        <f t="shared" si="9"/>
        <v>0</v>
      </c>
      <c r="O9" s="87">
        <f t="shared" si="10"/>
        <v>0</v>
      </c>
      <c r="P9" s="88">
        <f t="shared" si="1"/>
        <v>0</v>
      </c>
      <c r="Q9" s="95">
        <f t="shared" si="2"/>
        <v>0</v>
      </c>
      <c r="R9" s="95">
        <f t="shared" si="3"/>
        <v>0</v>
      </c>
      <c r="S9" s="95">
        <f t="shared" si="4"/>
        <v>0</v>
      </c>
      <c r="T9" s="88">
        <f t="shared" si="5"/>
        <v>0</v>
      </c>
      <c r="U9" s="14"/>
      <c r="V9" s="19" t="s">
        <v>21</v>
      </c>
      <c r="AD9" s="1"/>
    </row>
    <row r="10" spans="1:30" ht="15">
      <c r="A10" s="89"/>
      <c r="B10" s="89"/>
      <c r="C10" s="15"/>
      <c r="H10" s="94" t="str">
        <f t="shared" si="6"/>
        <v/>
      </c>
      <c r="I10" s="94" t="str">
        <f t="shared" si="7"/>
        <v/>
      </c>
      <c r="J10" s="16"/>
      <c r="K10" s="17" t="str">
        <f t="shared" si="0"/>
        <v/>
      </c>
      <c r="L10" s="92" t="str">
        <f>IF(SUM(H10:I10)&gt;2,(-b+SQRT(b*b-4*a*(cc-C10)))/(2*a)/B10,"")</f>
        <v/>
      </c>
      <c r="M10" s="93" t="str">
        <f t="shared" si="8"/>
        <v/>
      </c>
      <c r="N10" s="87">
        <f t="shared" si="9"/>
        <v>0</v>
      </c>
      <c r="O10" s="87">
        <f t="shared" si="10"/>
        <v>0</v>
      </c>
      <c r="P10" s="88">
        <f t="shared" si="1"/>
        <v>0</v>
      </c>
      <c r="Q10" s="95">
        <f t="shared" si="2"/>
        <v>0</v>
      </c>
      <c r="R10" s="95">
        <f t="shared" si="3"/>
        <v>0</v>
      </c>
      <c r="S10" s="95">
        <f t="shared" si="4"/>
        <v>0</v>
      </c>
      <c r="T10" s="88">
        <f t="shared" si="5"/>
        <v>0</v>
      </c>
      <c r="U10" s="14"/>
      <c r="V10" s="19" t="s">
        <v>22</v>
      </c>
      <c r="AD10" s="1"/>
    </row>
    <row r="11" spans="1:30" ht="15">
      <c r="A11" s="89"/>
      <c r="B11" s="89"/>
      <c r="C11" s="15"/>
      <c r="H11" s="94" t="str">
        <f t="shared" si="6"/>
        <v/>
      </c>
      <c r="I11" s="94" t="str">
        <f t="shared" si="7"/>
        <v/>
      </c>
      <c r="J11" s="16"/>
      <c r="K11" s="17" t="str">
        <f t="shared" si="0"/>
        <v/>
      </c>
      <c r="L11" s="92" t="str">
        <f>IF(SUM(H11:I11)&gt;2,(-b+SQRT(b*b-4*a*(cc-C11)))/(2*a)/B11,"")</f>
        <v/>
      </c>
      <c r="M11" s="93" t="str">
        <f t="shared" si="8"/>
        <v/>
      </c>
      <c r="N11" s="87">
        <f t="shared" si="9"/>
        <v>0</v>
      </c>
      <c r="O11" s="87">
        <f t="shared" si="10"/>
        <v>0</v>
      </c>
      <c r="P11" s="88">
        <f t="shared" si="1"/>
        <v>0</v>
      </c>
      <c r="Q11" s="95">
        <f t="shared" si="2"/>
        <v>0</v>
      </c>
      <c r="R11" s="95">
        <f t="shared" si="3"/>
        <v>0</v>
      </c>
      <c r="S11" s="95">
        <f t="shared" si="4"/>
        <v>0</v>
      </c>
      <c r="T11" s="88">
        <f t="shared" si="5"/>
        <v>0</v>
      </c>
      <c r="U11" s="14"/>
      <c r="V11" s="19" t="s">
        <v>23</v>
      </c>
      <c r="AD11" s="1"/>
    </row>
    <row r="12" spans="1:30" ht="15">
      <c r="A12" s="89"/>
      <c r="B12" s="89"/>
      <c r="C12" s="15"/>
      <c r="H12" s="94" t="str">
        <f t="shared" si="6"/>
        <v/>
      </c>
      <c r="I12" s="94" t="str">
        <f t="shared" si="7"/>
        <v/>
      </c>
      <c r="J12" s="16"/>
      <c r="K12" s="17" t="str">
        <f t="shared" si="0"/>
        <v/>
      </c>
      <c r="L12" s="92" t="str">
        <f>IF(SUM(H12:I12)&gt;2,(-b+SQRT(b*b-4*a*(cc-C12)))/(2*a)/B12,"")</f>
        <v/>
      </c>
      <c r="M12" s="93" t="str">
        <f t="shared" si="8"/>
        <v/>
      </c>
      <c r="N12" s="87">
        <f t="shared" si="9"/>
        <v>0</v>
      </c>
      <c r="O12" s="87">
        <f t="shared" si="10"/>
        <v>0</v>
      </c>
      <c r="P12" s="88">
        <f t="shared" si="1"/>
        <v>0</v>
      </c>
      <c r="Q12" s="95">
        <f t="shared" si="2"/>
        <v>0</v>
      </c>
      <c r="R12" s="95">
        <f t="shared" si="3"/>
        <v>0</v>
      </c>
      <c r="S12" s="95">
        <f t="shared" si="4"/>
        <v>0</v>
      </c>
      <c r="T12" s="88">
        <f t="shared" si="5"/>
        <v>0</v>
      </c>
      <c r="U12" s="14"/>
      <c r="V12" s="19" t="s">
        <v>24</v>
      </c>
      <c r="AD12" s="1"/>
    </row>
    <row r="13" spans="1:30" ht="15">
      <c r="A13" s="89"/>
      <c r="B13" s="89"/>
      <c r="C13" s="15"/>
      <c r="H13" s="94" t="str">
        <f t="shared" si="6"/>
        <v/>
      </c>
      <c r="I13" s="94" t="str">
        <f t="shared" si="7"/>
        <v/>
      </c>
      <c r="J13" s="16"/>
      <c r="K13" s="17" t="str">
        <f t="shared" si="0"/>
        <v/>
      </c>
      <c r="L13" s="92" t="str">
        <f>IF(SUM(H13:I13)&gt;2,(-b+SQRT(b*b-4*a*(cc-C13)))/(2*a)/B13,"")</f>
        <v/>
      </c>
      <c r="M13" s="93" t="str">
        <f t="shared" si="8"/>
        <v/>
      </c>
      <c r="N13" s="87">
        <f t="shared" si="9"/>
        <v>0</v>
      </c>
      <c r="O13" s="87">
        <f t="shared" si="10"/>
        <v>0</v>
      </c>
      <c r="P13" s="88">
        <f t="shared" si="1"/>
        <v>0</v>
      </c>
      <c r="Q13" s="95">
        <f t="shared" si="2"/>
        <v>0</v>
      </c>
      <c r="R13" s="95">
        <f t="shared" si="3"/>
        <v>0</v>
      </c>
      <c r="S13" s="95">
        <f t="shared" si="4"/>
        <v>0</v>
      </c>
      <c r="T13" s="88">
        <f t="shared" si="5"/>
        <v>0</v>
      </c>
      <c r="U13" s="14"/>
      <c r="V13" s="19" t="s">
        <v>25</v>
      </c>
      <c r="AD13" s="1"/>
    </row>
    <row r="14" spans="1:30" ht="15">
      <c r="A14" s="89"/>
      <c r="B14" s="89"/>
      <c r="C14" s="15"/>
      <c r="H14" s="94" t="str">
        <f t="shared" si="6"/>
        <v/>
      </c>
      <c r="I14" s="94" t="str">
        <f t="shared" si="7"/>
        <v/>
      </c>
      <c r="J14" s="16"/>
      <c r="K14" s="17" t="str">
        <f t="shared" si="0"/>
        <v/>
      </c>
      <c r="L14" s="92" t="str">
        <f>IF(SUM(H14:I14)&gt;2,(-b+SQRT(b*b-4*a*(cc-C14)))/(2*a)/B14,"")</f>
        <v/>
      </c>
      <c r="M14" s="93" t="str">
        <f t="shared" si="8"/>
        <v/>
      </c>
      <c r="N14" s="87">
        <f t="shared" si="9"/>
        <v>0</v>
      </c>
      <c r="O14" s="87">
        <f t="shared" si="10"/>
        <v>0</v>
      </c>
      <c r="P14" s="88">
        <f t="shared" si="1"/>
        <v>0</v>
      </c>
      <c r="Q14" s="95">
        <f t="shared" si="2"/>
        <v>0</v>
      </c>
      <c r="R14" s="95">
        <f t="shared" si="3"/>
        <v>0</v>
      </c>
      <c r="S14" s="95">
        <f t="shared" si="4"/>
        <v>0</v>
      </c>
      <c r="T14" s="88">
        <f t="shared" si="5"/>
        <v>0</v>
      </c>
      <c r="U14" s="14"/>
      <c r="V14" s="19" t="s">
        <v>26</v>
      </c>
      <c r="AD14" s="1"/>
    </row>
    <row r="15" spans="1:30" ht="15">
      <c r="A15" s="89"/>
      <c r="B15" s="89"/>
      <c r="C15" s="15"/>
      <c r="H15" s="94" t="str">
        <f t="shared" si="6"/>
        <v/>
      </c>
      <c r="I15" s="94" t="str">
        <f t="shared" si="7"/>
        <v/>
      </c>
      <c r="J15" s="16"/>
      <c r="K15" s="17" t="str">
        <f t="shared" si="0"/>
        <v/>
      </c>
      <c r="L15" s="92" t="str">
        <f>IF(SUM(H15:I15)&gt;2,(-b+SQRT(b*b-4*a*(cc-C15)))/(2*a)/B15,"")</f>
        <v/>
      </c>
      <c r="M15" s="93" t="str">
        <f t="shared" si="8"/>
        <v/>
      </c>
      <c r="N15" s="87">
        <f t="shared" si="9"/>
        <v>0</v>
      </c>
      <c r="O15" s="87">
        <f t="shared" si="10"/>
        <v>0</v>
      </c>
      <c r="P15" s="88">
        <f t="shared" si="1"/>
        <v>0</v>
      </c>
      <c r="Q15" s="95">
        <f t="shared" si="2"/>
        <v>0</v>
      </c>
      <c r="R15" s="95">
        <f t="shared" si="3"/>
        <v>0</v>
      </c>
      <c r="S15" s="95">
        <f t="shared" si="4"/>
        <v>0</v>
      </c>
      <c r="T15" s="88">
        <f t="shared" si="5"/>
        <v>0</v>
      </c>
      <c r="U15" s="14"/>
      <c r="V15" s="19" t="s">
        <v>27</v>
      </c>
      <c r="AD15" s="1"/>
    </row>
    <row r="16" spans="1:30" ht="15">
      <c r="A16" s="89"/>
      <c r="B16" s="89"/>
      <c r="C16" s="15"/>
      <c r="H16" s="94" t="str">
        <f t="shared" si="6"/>
        <v/>
      </c>
      <c r="I16" s="94" t="str">
        <f t="shared" si="7"/>
        <v/>
      </c>
      <c r="J16" s="16"/>
      <c r="K16" s="17" t="str">
        <f t="shared" si="0"/>
        <v/>
      </c>
      <c r="L16" s="92" t="str">
        <f>IF(SUM(H16:I16)&gt;2,(-b+SQRT(b*b-4*a*(cc-C16)))/(2*a)/B16,"")</f>
        <v/>
      </c>
      <c r="M16" s="93" t="str">
        <f t="shared" si="8"/>
        <v/>
      </c>
      <c r="N16" s="87">
        <f t="shared" si="9"/>
        <v>0</v>
      </c>
      <c r="O16" s="87">
        <f t="shared" si="10"/>
        <v>0</v>
      </c>
      <c r="P16" s="88">
        <f t="shared" si="1"/>
        <v>0</v>
      </c>
      <c r="Q16" s="95">
        <f t="shared" si="2"/>
        <v>0</v>
      </c>
      <c r="R16" s="95">
        <f t="shared" si="3"/>
        <v>0</v>
      </c>
      <c r="S16" s="95">
        <f t="shared" si="4"/>
        <v>0</v>
      </c>
      <c r="T16" s="88">
        <f t="shared" si="5"/>
        <v>0</v>
      </c>
      <c r="U16" s="14"/>
      <c r="V16" s="19" t="s">
        <v>29</v>
      </c>
      <c r="AD16" s="1"/>
    </row>
    <row r="17" spans="1:33" ht="15">
      <c r="A17" s="89"/>
      <c r="B17" s="89"/>
      <c r="C17" s="15"/>
      <c r="H17" s="94" t="str">
        <f t="shared" si="6"/>
        <v/>
      </c>
      <c r="I17" s="94" t="str">
        <f t="shared" si="7"/>
        <v/>
      </c>
      <c r="J17" s="16"/>
      <c r="K17" s="17" t="str">
        <f t="shared" si="0"/>
        <v/>
      </c>
      <c r="L17" s="92" t="str">
        <f>IF(SUM(H17:I17)&gt;2,(-b+SQRT(b*b-4*a*(cc-C17)))/(2*a)/B17,"")</f>
        <v/>
      </c>
      <c r="M17" s="93" t="str">
        <f t="shared" si="8"/>
        <v/>
      </c>
      <c r="N17" s="87">
        <f t="shared" si="9"/>
        <v>0</v>
      </c>
      <c r="O17" s="87">
        <f t="shared" si="10"/>
        <v>0</v>
      </c>
      <c r="P17" s="88">
        <f t="shared" si="1"/>
        <v>0</v>
      </c>
      <c r="Q17" s="95">
        <f t="shared" si="2"/>
        <v>0</v>
      </c>
      <c r="R17" s="95">
        <f t="shared" si="3"/>
        <v>0</v>
      </c>
      <c r="S17" s="95">
        <f t="shared" si="4"/>
        <v>0</v>
      </c>
      <c r="T17" s="88">
        <f t="shared" si="5"/>
        <v>0</v>
      </c>
      <c r="U17" s="14"/>
      <c r="V17" s="19" t="s">
        <v>30</v>
      </c>
      <c r="AD17" s="1"/>
    </row>
    <row r="18" spans="1:33" ht="15">
      <c r="A18" s="89"/>
      <c r="B18" s="89"/>
      <c r="C18" s="15"/>
      <c r="H18" s="94" t="str">
        <f t="shared" si="6"/>
        <v/>
      </c>
      <c r="I18" s="94" t="str">
        <f t="shared" si="7"/>
        <v/>
      </c>
      <c r="J18" s="16"/>
      <c r="K18" s="17" t="str">
        <f t="shared" si="0"/>
        <v/>
      </c>
      <c r="L18" s="92" t="str">
        <f>IF(SUM(H18:I18)&gt;2,(-b+SQRT(b*b-4*a*(cc-C18)))/(2*a)/B18,"")</f>
        <v/>
      </c>
      <c r="M18" s="93" t="str">
        <f t="shared" si="8"/>
        <v/>
      </c>
      <c r="N18" s="87">
        <f t="shared" si="9"/>
        <v>0</v>
      </c>
      <c r="O18" s="87">
        <f t="shared" si="10"/>
        <v>0</v>
      </c>
      <c r="P18" s="88">
        <f t="shared" si="1"/>
        <v>0</v>
      </c>
      <c r="Q18" s="95">
        <f t="shared" si="2"/>
        <v>0</v>
      </c>
      <c r="R18" s="95">
        <f t="shared" si="3"/>
        <v>0</v>
      </c>
      <c r="S18" s="95">
        <f t="shared" si="4"/>
        <v>0</v>
      </c>
      <c r="T18" s="88">
        <f t="shared" si="5"/>
        <v>0</v>
      </c>
      <c r="U18" s="14"/>
      <c r="AD18" s="1"/>
    </row>
    <row r="19" spans="1:33" ht="15">
      <c r="A19" s="89"/>
      <c r="B19" s="89"/>
      <c r="C19" s="15"/>
      <c r="H19" s="94" t="str">
        <f t="shared" si="6"/>
        <v/>
      </c>
      <c r="I19" s="94" t="str">
        <f t="shared" si="7"/>
        <v/>
      </c>
      <c r="J19" s="16"/>
      <c r="K19" s="17" t="str">
        <f t="shared" si="0"/>
        <v/>
      </c>
      <c r="L19" s="92" t="str">
        <f>IF(SUM(H19:I19)&gt;2,(-b+SQRT(b*b-4*a*(cc-C19)))/(2*a)/B19,"")</f>
        <v/>
      </c>
      <c r="M19" s="93" t="str">
        <f t="shared" si="8"/>
        <v/>
      </c>
      <c r="N19" s="87">
        <f t="shared" si="9"/>
        <v>0</v>
      </c>
      <c r="O19" s="87">
        <f t="shared" si="10"/>
        <v>0</v>
      </c>
      <c r="P19" s="88">
        <f t="shared" si="1"/>
        <v>0</v>
      </c>
      <c r="Q19" s="95">
        <f t="shared" si="2"/>
        <v>0</v>
      </c>
      <c r="R19" s="95">
        <f t="shared" si="3"/>
        <v>0</v>
      </c>
      <c r="S19" s="95">
        <f t="shared" si="4"/>
        <v>0</v>
      </c>
      <c r="T19" s="88">
        <f t="shared" si="5"/>
        <v>0</v>
      </c>
      <c r="U19" s="14"/>
      <c r="V19" s="45"/>
      <c r="W19" s="45"/>
      <c r="X19" s="45"/>
      <c r="Y19" s="45"/>
      <c r="Z19" s="45"/>
      <c r="AA19" s="45" t="s">
        <v>28</v>
      </c>
      <c r="AB19" s="45"/>
      <c r="AC19" s="45"/>
      <c r="AD19" s="46"/>
      <c r="AE19" s="45"/>
      <c r="AF19" s="45"/>
      <c r="AG19" s="45"/>
    </row>
    <row r="20" spans="1:33" ht="15">
      <c r="A20" s="89"/>
      <c r="B20" s="89"/>
      <c r="C20" s="15"/>
      <c r="H20" s="94" t="str">
        <f t="shared" si="6"/>
        <v/>
      </c>
      <c r="I20" s="94" t="str">
        <f t="shared" si="7"/>
        <v/>
      </c>
      <c r="J20" s="16"/>
      <c r="K20" s="17" t="str">
        <f t="shared" si="0"/>
        <v/>
      </c>
      <c r="L20" s="92" t="str">
        <f>IF(SUM(H20:I20)&gt;2,(-b+SQRT(b*b-4*a*(cc-C20)))/(2*a)/B20,"")</f>
        <v/>
      </c>
      <c r="M20" s="93" t="str">
        <f t="shared" si="8"/>
        <v/>
      </c>
      <c r="N20" s="87">
        <f t="shared" si="9"/>
        <v>0</v>
      </c>
      <c r="O20" s="87">
        <f t="shared" si="10"/>
        <v>0</v>
      </c>
      <c r="P20" s="88">
        <f t="shared" si="1"/>
        <v>0</v>
      </c>
      <c r="Q20" s="95">
        <f t="shared" si="2"/>
        <v>0</v>
      </c>
      <c r="R20" s="95">
        <f t="shared" si="3"/>
        <v>0</v>
      </c>
      <c r="S20" s="95">
        <f t="shared" si="4"/>
        <v>0</v>
      </c>
      <c r="T20" s="88">
        <f t="shared" si="5"/>
        <v>0</v>
      </c>
      <c r="U20" s="14"/>
      <c r="V20" s="47"/>
      <c r="W20" s="47"/>
      <c r="X20" s="47"/>
      <c r="Y20" s="47"/>
      <c r="Z20" s="47"/>
      <c r="AA20" s="47"/>
      <c r="AB20" s="48"/>
      <c r="AC20" s="45"/>
      <c r="AD20" s="46" t="s">
        <v>66</v>
      </c>
      <c r="AE20" s="45"/>
      <c r="AF20" s="45"/>
      <c r="AG20" s="45"/>
    </row>
    <row r="21" spans="1:33" ht="15">
      <c r="A21" s="89"/>
      <c r="B21" s="89"/>
      <c r="C21" s="15"/>
      <c r="H21" s="94" t="str">
        <f t="shared" si="6"/>
        <v/>
      </c>
      <c r="I21" s="94" t="str">
        <f t="shared" si="7"/>
        <v/>
      </c>
      <c r="J21" s="16"/>
      <c r="K21" s="17" t="str">
        <f t="shared" si="0"/>
        <v/>
      </c>
      <c r="L21" s="92" t="str">
        <f>IF(SUM(H21:I21)&gt;2,(-b+SQRT(b*b-4*a*(cc-C21)))/(2*a)/B21,"")</f>
        <v/>
      </c>
      <c r="M21" s="93" t="str">
        <f t="shared" si="8"/>
        <v/>
      </c>
      <c r="N21" s="87">
        <f t="shared" si="9"/>
        <v>0</v>
      </c>
      <c r="O21" s="87">
        <f t="shared" si="10"/>
        <v>0</v>
      </c>
      <c r="P21" s="88">
        <f t="shared" si="1"/>
        <v>0</v>
      </c>
      <c r="Q21" s="95">
        <f t="shared" si="2"/>
        <v>0</v>
      </c>
      <c r="R21" s="95">
        <f t="shared" si="3"/>
        <v>0</v>
      </c>
      <c r="S21" s="95">
        <f t="shared" si="4"/>
        <v>0</v>
      </c>
      <c r="T21" s="88">
        <f t="shared" si="5"/>
        <v>0</v>
      </c>
      <c r="U21" s="14"/>
      <c r="V21" s="49" t="s">
        <v>31</v>
      </c>
      <c r="W21" s="50" t="s">
        <v>32</v>
      </c>
      <c r="X21" s="50" t="s">
        <v>33</v>
      </c>
      <c r="Y21" s="50" t="s">
        <v>34</v>
      </c>
      <c r="Z21" s="50" t="s">
        <v>35</v>
      </c>
      <c r="AA21" s="50" t="s">
        <v>36</v>
      </c>
      <c r="AB21" s="51" t="s">
        <v>37</v>
      </c>
      <c r="AC21" s="45"/>
      <c r="AD21" s="46" t="s">
        <v>38</v>
      </c>
      <c r="AE21" s="45"/>
      <c r="AF21" s="45"/>
      <c r="AG21" s="45"/>
    </row>
    <row r="22" spans="1:33" ht="15">
      <c r="A22" s="89"/>
      <c r="B22" s="89"/>
      <c r="C22" s="15"/>
      <c r="H22" s="94" t="str">
        <f t="shared" si="6"/>
        <v/>
      </c>
      <c r="I22" s="94" t="str">
        <f t="shared" si="7"/>
        <v/>
      </c>
      <c r="J22" s="16"/>
      <c r="K22" s="17" t="str">
        <f t="shared" si="0"/>
        <v/>
      </c>
      <c r="L22" s="92" t="str">
        <f>IF(SUM(H22:I22)&gt;2,(-b+SQRT(b*b-4*a*(cc-C22)))/(2*a)/B22,"")</f>
        <v/>
      </c>
      <c r="M22" s="93" t="str">
        <f t="shared" si="8"/>
        <v/>
      </c>
      <c r="N22" s="87">
        <f t="shared" si="9"/>
        <v>0</v>
      </c>
      <c r="O22" s="87">
        <f t="shared" si="10"/>
        <v>0</v>
      </c>
      <c r="P22" s="88">
        <f t="shared" si="1"/>
        <v>0</v>
      </c>
      <c r="Q22" s="95">
        <f t="shared" si="2"/>
        <v>0</v>
      </c>
      <c r="R22" s="95">
        <f t="shared" si="3"/>
        <v>0</v>
      </c>
      <c r="S22" s="95">
        <f t="shared" si="4"/>
        <v>0</v>
      </c>
      <c r="T22" s="88">
        <f t="shared" si="5"/>
        <v>0</v>
      </c>
      <c r="U22" s="14"/>
      <c r="V22" s="52" t="s">
        <v>39</v>
      </c>
      <c r="W22" s="53" t="s">
        <v>40</v>
      </c>
      <c r="X22" s="46" t="s">
        <v>67</v>
      </c>
      <c r="Y22" s="46" t="s">
        <v>68</v>
      </c>
      <c r="Z22" s="46" t="s">
        <v>69</v>
      </c>
      <c r="AA22" s="46" t="s">
        <v>70</v>
      </c>
      <c r="AB22" s="54" t="s">
        <v>71</v>
      </c>
      <c r="AC22" s="45"/>
      <c r="AD22" s="46" t="s">
        <v>41</v>
      </c>
      <c r="AE22" s="45"/>
      <c r="AF22" s="45"/>
      <c r="AG22" s="45"/>
    </row>
    <row r="23" spans="1:33" ht="13.35" customHeight="1">
      <c r="A23" s="89"/>
      <c r="B23" s="89"/>
      <c r="C23" s="15"/>
      <c r="H23" s="94" t="str">
        <f t="shared" si="6"/>
        <v/>
      </c>
      <c r="I23" s="94" t="str">
        <f t="shared" si="7"/>
        <v/>
      </c>
      <c r="J23" s="16"/>
      <c r="K23" s="17" t="str">
        <f t="shared" si="0"/>
        <v/>
      </c>
      <c r="L23" s="92" t="str">
        <f>IF(SUM(H23:I23)&gt;2,(-b+SQRT(b*b-4*a*(cc-C23)))/(2*a)/B23,"")</f>
        <v/>
      </c>
      <c r="M23" s="93" t="str">
        <f t="shared" si="8"/>
        <v/>
      </c>
      <c r="N23" s="87">
        <f t="shared" si="9"/>
        <v>0</v>
      </c>
      <c r="O23" s="87">
        <f t="shared" si="10"/>
        <v>0</v>
      </c>
      <c r="P23" s="88">
        <f t="shared" si="1"/>
        <v>0</v>
      </c>
      <c r="Q23" s="95">
        <f t="shared" si="2"/>
        <v>0</v>
      </c>
      <c r="R23" s="95">
        <f t="shared" si="3"/>
        <v>0</v>
      </c>
      <c r="S23" s="95">
        <f t="shared" si="4"/>
        <v>0</v>
      </c>
      <c r="T23" s="88">
        <f t="shared" si="5"/>
        <v>0</v>
      </c>
      <c r="U23" s="14"/>
      <c r="V23" s="55">
        <f>SUM(N6:N41)</f>
        <v>0</v>
      </c>
      <c r="W23" s="56">
        <f t="shared" ref="W23:AB23" si="11">SUM(O6:O50)</f>
        <v>0</v>
      </c>
      <c r="X23" s="57">
        <f t="shared" si="11"/>
        <v>0</v>
      </c>
      <c r="Y23" s="57">
        <f t="shared" si="11"/>
        <v>0</v>
      </c>
      <c r="Z23" s="58">
        <f t="shared" si="11"/>
        <v>0</v>
      </c>
      <c r="AA23" s="58">
        <f t="shared" si="11"/>
        <v>0</v>
      </c>
      <c r="AB23" s="59">
        <f t="shared" si="11"/>
        <v>0</v>
      </c>
      <c r="AC23" s="45"/>
      <c r="AD23" s="46" t="s">
        <v>42</v>
      </c>
      <c r="AE23" s="45"/>
      <c r="AF23" s="45"/>
      <c r="AG23" s="45"/>
    </row>
    <row r="24" spans="1:33" ht="15">
      <c r="A24" s="89"/>
      <c r="B24" s="89"/>
      <c r="C24" s="15"/>
      <c r="H24" s="94" t="str">
        <f t="shared" si="6"/>
        <v/>
      </c>
      <c r="I24" s="94" t="str">
        <f t="shared" si="7"/>
        <v/>
      </c>
      <c r="J24" s="16"/>
      <c r="K24" s="17" t="str">
        <f t="shared" si="0"/>
        <v/>
      </c>
      <c r="L24" s="92" t="str">
        <f>IF(SUM(H24:I24)&gt;2,(-b+SQRT(b*b-4*a*(cc-C24)))/(2*a)/B24,"")</f>
        <v/>
      </c>
      <c r="M24" s="93" t="str">
        <f t="shared" si="8"/>
        <v/>
      </c>
      <c r="N24" s="87">
        <f t="shared" si="9"/>
        <v>0</v>
      </c>
      <c r="O24" s="87">
        <f t="shared" si="10"/>
        <v>0</v>
      </c>
      <c r="P24" s="88">
        <f t="shared" si="1"/>
        <v>0</v>
      </c>
      <c r="Q24" s="95">
        <f t="shared" si="2"/>
        <v>0</v>
      </c>
      <c r="R24" s="95">
        <f t="shared" si="3"/>
        <v>0</v>
      </c>
      <c r="S24" s="95">
        <f t="shared" si="4"/>
        <v>0</v>
      </c>
      <c r="T24" s="88">
        <f t="shared" si="5"/>
        <v>0</v>
      </c>
      <c r="U24" s="14"/>
      <c r="V24" s="60">
        <f>COUNT(B6:B50)</f>
        <v>0</v>
      </c>
      <c r="W24" s="61" t="s">
        <v>43</v>
      </c>
      <c r="X24" s="61"/>
      <c r="Y24" s="61"/>
      <c r="Z24" s="45"/>
      <c r="AA24" s="45"/>
      <c r="AB24" s="62"/>
      <c r="AC24" s="45"/>
      <c r="AD24" s="46"/>
      <c r="AE24" s="45"/>
      <c r="AF24" s="45"/>
      <c r="AG24" s="45"/>
    </row>
    <row r="25" spans="1:33" ht="15">
      <c r="A25" s="89"/>
      <c r="B25" s="89"/>
      <c r="C25" s="15"/>
      <c r="H25" s="94" t="str">
        <f t="shared" si="6"/>
        <v/>
      </c>
      <c r="I25" s="94" t="str">
        <f t="shared" si="7"/>
        <v/>
      </c>
      <c r="J25" s="16"/>
      <c r="K25" s="17" t="str">
        <f t="shared" si="0"/>
        <v/>
      </c>
      <c r="L25" s="92" t="str">
        <f>IF(SUM(H25:I25)&gt;2,(-b+SQRT(b*b-4*a*(cc-C25)))/(2*a)/B25,"")</f>
        <v/>
      </c>
      <c r="M25" s="93" t="str">
        <f t="shared" si="8"/>
        <v/>
      </c>
      <c r="N25" s="87">
        <f t="shared" si="9"/>
        <v>0</v>
      </c>
      <c r="O25" s="87">
        <f t="shared" si="10"/>
        <v>0</v>
      </c>
      <c r="P25" s="88">
        <f t="shared" si="1"/>
        <v>0</v>
      </c>
      <c r="Q25" s="95">
        <f t="shared" si="2"/>
        <v>0</v>
      </c>
      <c r="R25" s="95">
        <f t="shared" si="3"/>
        <v>0</v>
      </c>
      <c r="S25" s="95">
        <f t="shared" si="4"/>
        <v>0</v>
      </c>
      <c r="T25" s="88">
        <f t="shared" si="5"/>
        <v>0</v>
      </c>
      <c r="U25" s="14"/>
      <c r="V25" s="46"/>
      <c r="W25" s="45"/>
      <c r="X25" s="45"/>
      <c r="Y25" s="61"/>
      <c r="Z25" s="45"/>
      <c r="AA25" s="45"/>
      <c r="AB25" s="62"/>
      <c r="AC25" s="45"/>
      <c r="AD25" s="46"/>
      <c r="AE25" s="45"/>
      <c r="AF25" s="45"/>
      <c r="AG25" s="45"/>
    </row>
    <row r="26" spans="1:33" ht="15" customHeight="1">
      <c r="A26" s="89"/>
      <c r="B26" s="89"/>
      <c r="C26" s="15"/>
      <c r="D26" s="23" t="s">
        <v>77</v>
      </c>
      <c r="G26" s="96" t="e">
        <f>AVEDEV(M6:M50)</f>
        <v>#NUM!</v>
      </c>
      <c r="H26" s="94" t="str">
        <f t="shared" ref="H26:H50" si="12">IF(A26&gt;0,1,"")</f>
        <v/>
      </c>
      <c r="I26" s="94" t="str">
        <f t="shared" si="7"/>
        <v/>
      </c>
      <c r="J26" s="16"/>
      <c r="K26" s="17" t="str">
        <f t="shared" si="0"/>
        <v/>
      </c>
      <c r="L26" s="92" t="str">
        <f>IF(SUM(H26:I26)&gt;2,(-b+SQRT(b*b-4*a*(cc-C26)))/(2*a)/B26,"")</f>
        <v/>
      </c>
      <c r="M26" s="93" t="str">
        <f t="shared" si="8"/>
        <v/>
      </c>
      <c r="N26" s="87">
        <f t="shared" si="9"/>
        <v>0</v>
      </c>
      <c r="O26" s="87">
        <f t="shared" si="10"/>
        <v>0</v>
      </c>
      <c r="P26" s="88">
        <f t="shared" si="1"/>
        <v>0</v>
      </c>
      <c r="Q26" s="95">
        <f t="shared" si="2"/>
        <v>0</v>
      </c>
      <c r="R26" s="95">
        <f t="shared" si="3"/>
        <v>0</v>
      </c>
      <c r="S26" s="95">
        <f t="shared" si="4"/>
        <v>0</v>
      </c>
      <c r="T26" s="88">
        <f t="shared" si="5"/>
        <v>0</v>
      </c>
      <c r="U26" s="14"/>
      <c r="V26" s="26">
        <f>n*sumx2*sumx4+2*sumx*sumx2*sumx3-sumx2^3-sumx^2*sumx4-n*sumx3^2</f>
        <v>0</v>
      </c>
      <c r="W26" s="45" t="s">
        <v>45</v>
      </c>
      <c r="X26" s="61"/>
      <c r="Y26" s="61"/>
      <c r="Z26" s="45"/>
      <c r="AA26" s="45"/>
      <c r="AB26" s="62"/>
      <c r="AC26" s="45"/>
      <c r="AD26" s="46"/>
      <c r="AE26" s="45"/>
      <c r="AF26" s="45"/>
      <c r="AG26" s="45"/>
    </row>
    <row r="27" spans="1:33" ht="17.25">
      <c r="A27" s="89"/>
      <c r="B27" s="89"/>
      <c r="C27" s="15"/>
      <c r="D27" s="24" t="s">
        <v>44</v>
      </c>
      <c r="E27" s="25" t="e">
        <f>Rsquared</f>
        <v>#DIV/0!</v>
      </c>
      <c r="H27" s="94" t="str">
        <f t="shared" si="12"/>
        <v/>
      </c>
      <c r="I27" s="94" t="str">
        <f t="shared" si="7"/>
        <v/>
      </c>
      <c r="J27" s="16"/>
      <c r="K27" s="17" t="str">
        <f t="shared" si="0"/>
        <v/>
      </c>
      <c r="L27" s="92" t="str">
        <f>IF(SUM(H27:I27)&gt;2,(-b+SQRT(b*b-4*a*(cc-C27)))/(2*a)/B27,"")</f>
        <v/>
      </c>
      <c r="M27" s="93" t="str">
        <f t="shared" si="8"/>
        <v/>
      </c>
      <c r="N27" s="87">
        <f t="shared" si="9"/>
        <v>0</v>
      </c>
      <c r="O27" s="87">
        <f t="shared" si="10"/>
        <v>0</v>
      </c>
      <c r="P27" s="88">
        <f t="shared" si="1"/>
        <v>0</v>
      </c>
      <c r="Q27" s="95">
        <f t="shared" si="2"/>
        <v>0</v>
      </c>
      <c r="R27" s="95">
        <f t="shared" si="3"/>
        <v>0</v>
      </c>
      <c r="S27" s="95">
        <f t="shared" si="4"/>
        <v>0</v>
      </c>
      <c r="T27" s="88">
        <f t="shared" si="5"/>
        <v>0</v>
      </c>
      <c r="U27" s="14"/>
      <c r="V27" s="27" t="e">
        <f>(n*sumx2*sumx2y+sumx*sumx3*sumy+sumx*sumx2*sumxy-sumx2^2*sumy-sumx^2*sumx2y-n*sumx3*sumxy)/D</f>
        <v>#DIV/0!</v>
      </c>
      <c r="W27" s="61" t="s">
        <v>72</v>
      </c>
      <c r="X27" s="61"/>
      <c r="Y27" s="61"/>
      <c r="Z27" s="45"/>
      <c r="AA27" s="45"/>
      <c r="AB27" s="62"/>
      <c r="AC27" s="45"/>
      <c r="AD27" s="46"/>
      <c r="AE27" s="45"/>
      <c r="AF27" s="45"/>
      <c r="AG27" s="45"/>
    </row>
    <row r="28" spans="1:33" ht="15">
      <c r="A28" s="89"/>
      <c r="B28" s="89"/>
      <c r="C28" s="15"/>
      <c r="H28" s="94" t="str">
        <f t="shared" si="12"/>
        <v/>
      </c>
      <c r="I28" s="94" t="str">
        <f t="shared" si="7"/>
        <v/>
      </c>
      <c r="J28" s="16"/>
      <c r="K28" s="17" t="str">
        <f t="shared" si="0"/>
        <v/>
      </c>
      <c r="L28" s="92" t="str">
        <f>IF(SUM(H28:I28)&gt;2,(-b+SQRT(b*b-4*a*(cc-C28)))/(2*a)/B28,"")</f>
        <v/>
      </c>
      <c r="M28" s="93" t="str">
        <f t="shared" si="8"/>
        <v/>
      </c>
      <c r="N28" s="87">
        <f t="shared" si="9"/>
        <v>0</v>
      </c>
      <c r="O28" s="87">
        <f t="shared" si="10"/>
        <v>0</v>
      </c>
      <c r="P28" s="88">
        <f t="shared" si="1"/>
        <v>0</v>
      </c>
      <c r="Q28" s="95">
        <f t="shared" si="2"/>
        <v>0</v>
      </c>
      <c r="R28" s="95">
        <f t="shared" si="3"/>
        <v>0</v>
      </c>
      <c r="S28" s="95">
        <f t="shared" si="4"/>
        <v>0</v>
      </c>
      <c r="T28" s="88">
        <f t="shared" si="5"/>
        <v>0</v>
      </c>
      <c r="U28" s="14"/>
      <c r="V28" s="27" t="e">
        <f>(n*sumx4*sumxy+sumx*sumx2*sumx2y+sumx2*sumx3*sumy-sumx2^2*sumxy-sumx*sumx4*sumy-n*sumx3*sumx2y)/D</f>
        <v>#DIV/0!</v>
      </c>
      <c r="W28" s="61" t="s">
        <v>49</v>
      </c>
      <c r="X28" s="61"/>
      <c r="Y28" s="61"/>
      <c r="Z28" s="45"/>
      <c r="AA28" s="45"/>
      <c r="AB28" s="62"/>
      <c r="AC28" s="45"/>
      <c r="AD28" s="46"/>
      <c r="AE28" s="45"/>
      <c r="AF28" s="45"/>
      <c r="AG28" s="45"/>
    </row>
    <row r="29" spans="1:33" ht="15" customHeight="1">
      <c r="A29" s="89"/>
      <c r="B29" s="89"/>
      <c r="C29" s="15"/>
      <c r="D29" s="28" t="s">
        <v>46</v>
      </c>
      <c r="E29" s="28" t="s">
        <v>47</v>
      </c>
      <c r="F29" s="28" t="s">
        <v>48</v>
      </c>
      <c r="H29" s="94" t="str">
        <f t="shared" si="12"/>
        <v/>
      </c>
      <c r="I29" s="94" t="str">
        <f t="shared" si="7"/>
        <v/>
      </c>
      <c r="J29" s="16"/>
      <c r="K29" s="17" t="str">
        <f t="shared" si="0"/>
        <v/>
      </c>
      <c r="L29" s="92" t="str">
        <f>IF(SUM(H29:I29)&gt;2,(-b+SQRT(b*b-4*a*(cc-C29)))/(2*a)/B29,"")</f>
        <v/>
      </c>
      <c r="M29" s="93" t="str">
        <f t="shared" si="8"/>
        <v/>
      </c>
      <c r="N29" s="87">
        <f t="shared" si="9"/>
        <v>0</v>
      </c>
      <c r="O29" s="87">
        <f t="shared" si="10"/>
        <v>0</v>
      </c>
      <c r="P29" s="88">
        <f t="shared" si="1"/>
        <v>0</v>
      </c>
      <c r="Q29" s="95">
        <f t="shared" si="2"/>
        <v>0</v>
      </c>
      <c r="R29" s="95">
        <f t="shared" si="3"/>
        <v>0</v>
      </c>
      <c r="S29" s="95">
        <f t="shared" si="4"/>
        <v>0</v>
      </c>
      <c r="T29" s="88">
        <f t="shared" si="5"/>
        <v>0</v>
      </c>
      <c r="U29" s="14"/>
      <c r="V29" s="63" t="e">
        <f>(sumx2*sumx4*sumy+sumx2*sumx3*sumxy+sumx*sumx3*sumx2y-sumx2^2*sumx2y-sumx*sumx4*sumxy-sumx3^2*sumy)/D</f>
        <v>#DIV/0!</v>
      </c>
      <c r="W29" s="64" t="s">
        <v>50</v>
      </c>
      <c r="X29" s="65"/>
      <c r="Y29" s="65"/>
      <c r="Z29" s="65"/>
      <c r="AA29" s="65"/>
      <c r="AB29" s="62"/>
      <c r="AC29" s="45"/>
      <c r="AD29" s="46"/>
      <c r="AE29" s="45"/>
      <c r="AF29" s="45"/>
      <c r="AG29" s="45"/>
    </row>
    <row r="30" spans="1:33" ht="15">
      <c r="A30" s="89"/>
      <c r="B30" s="89"/>
      <c r="C30" s="15"/>
      <c r="D30" s="29" t="e">
        <f>a</f>
        <v>#DIV/0!</v>
      </c>
      <c r="E30" s="29" t="e">
        <f>b</f>
        <v>#DIV/0!</v>
      </c>
      <c r="F30" s="29" t="e">
        <f>cc</f>
        <v>#DIV/0!</v>
      </c>
      <c r="H30" s="94" t="str">
        <f t="shared" si="12"/>
        <v/>
      </c>
      <c r="I30" s="94" t="str">
        <f t="shared" si="7"/>
        <v/>
      </c>
      <c r="J30" s="16"/>
      <c r="K30" s="17" t="str">
        <f t="shared" si="0"/>
        <v/>
      </c>
      <c r="L30" s="92" t="str">
        <f>IF(SUM(H30:I30)&gt;2,(-b+SQRT(b*b-4*a*(cc-C30)))/(2*a)/B30,"")</f>
        <v/>
      </c>
      <c r="M30" s="93" t="str">
        <f t="shared" si="8"/>
        <v/>
      </c>
      <c r="N30" s="87">
        <f>B30</f>
        <v>0</v>
      </c>
      <c r="O30" s="87">
        <f t="shared" si="10"/>
        <v>0</v>
      </c>
      <c r="P30" s="88">
        <f t="shared" si="1"/>
        <v>0</v>
      </c>
      <c r="Q30" s="88">
        <f t="shared" si="2"/>
        <v>0</v>
      </c>
      <c r="R30" s="88">
        <f t="shared" si="3"/>
        <v>0</v>
      </c>
      <c r="S30" s="88">
        <f t="shared" si="4"/>
        <v>0</v>
      </c>
      <c r="T30" s="88">
        <f t="shared" si="5"/>
        <v>0</v>
      </c>
      <c r="U30" s="14"/>
      <c r="V30" s="66" t="e">
        <f>a</f>
        <v>#DIV/0!</v>
      </c>
      <c r="W30" s="67" t="s">
        <v>51</v>
      </c>
      <c r="X30" s="67" t="s">
        <v>52</v>
      </c>
      <c r="Y30" s="68" t="e">
        <f>b</f>
        <v>#DIV/0!</v>
      </c>
      <c r="Z30" s="67" t="s">
        <v>53</v>
      </c>
      <c r="AA30" s="67" t="s">
        <v>52</v>
      </c>
      <c r="AB30" s="69" t="e">
        <f>cc</f>
        <v>#DIV/0!</v>
      </c>
      <c r="AC30" s="45" t="s">
        <v>54</v>
      </c>
      <c r="AD30" s="46"/>
      <c r="AE30" s="45"/>
      <c r="AF30" s="45"/>
      <c r="AG30" s="45"/>
    </row>
    <row r="31" spans="1:33" ht="15">
      <c r="A31" s="89"/>
      <c r="B31" s="89"/>
      <c r="C31" s="15"/>
      <c r="H31" s="94" t="str">
        <f t="shared" si="12"/>
        <v/>
      </c>
      <c r="I31" s="94" t="str">
        <f t="shared" si="7"/>
        <v/>
      </c>
      <c r="J31" s="16"/>
      <c r="K31" s="17" t="str">
        <f t="shared" si="0"/>
        <v/>
      </c>
      <c r="L31" s="92" t="str">
        <f>IF(SUM(H31:I31)&gt;2,(-b+SQRT(b*b-4*a*(cc-C31)))/(2*a)/B31,"")</f>
        <v/>
      </c>
      <c r="M31" s="93" t="str">
        <f t="shared" si="8"/>
        <v/>
      </c>
      <c r="N31" s="87">
        <f t="shared" si="9"/>
        <v>0</v>
      </c>
      <c r="O31" s="87">
        <f t="shared" si="10"/>
        <v>0</v>
      </c>
      <c r="P31" s="88">
        <f t="shared" si="1"/>
        <v>0</v>
      </c>
      <c r="Q31" s="88">
        <f t="shared" si="2"/>
        <v>0</v>
      </c>
      <c r="R31" s="88">
        <f t="shared" si="3"/>
        <v>0</v>
      </c>
      <c r="S31" s="88">
        <f t="shared" si="4"/>
        <v>0</v>
      </c>
      <c r="T31" s="88">
        <f t="shared" si="5"/>
        <v>0</v>
      </c>
      <c r="U31" s="14"/>
      <c r="V31" s="45"/>
      <c r="W31" s="45"/>
      <c r="X31" s="45"/>
      <c r="Y31" s="45"/>
      <c r="Z31" s="45"/>
      <c r="AA31" s="45"/>
      <c r="AB31" s="45"/>
      <c r="AC31" s="45"/>
      <c r="AD31" s="46"/>
      <c r="AE31" s="45"/>
      <c r="AF31" s="45"/>
      <c r="AG31" s="45"/>
    </row>
    <row r="32" spans="1:33" ht="15">
      <c r="A32" s="89"/>
      <c r="B32" s="89"/>
      <c r="C32" s="15"/>
      <c r="H32" s="94" t="str">
        <f t="shared" si="12"/>
        <v/>
      </c>
      <c r="I32" s="94" t="str">
        <f t="shared" si="7"/>
        <v/>
      </c>
      <c r="J32" s="16"/>
      <c r="K32" s="17" t="str">
        <f t="shared" si="0"/>
        <v/>
      </c>
      <c r="L32" s="92" t="str">
        <f>IF(SUM(H32:I32)&gt;2,(-b+SQRT(b*b-4*a*(cc-C32)))/(2*a)/B32,"")</f>
        <v/>
      </c>
      <c r="M32" s="93" t="str">
        <f t="shared" si="8"/>
        <v/>
      </c>
      <c r="N32" s="87">
        <f t="shared" si="9"/>
        <v>0</v>
      </c>
      <c r="O32" s="87">
        <f t="shared" si="10"/>
        <v>0</v>
      </c>
      <c r="P32" s="88">
        <f t="shared" si="1"/>
        <v>0</v>
      </c>
      <c r="Q32" s="88">
        <f t="shared" si="2"/>
        <v>0</v>
      </c>
      <c r="R32" s="88">
        <f t="shared" si="3"/>
        <v>0</v>
      </c>
      <c r="S32" s="88">
        <f t="shared" si="4"/>
        <v>0</v>
      </c>
      <c r="T32" s="88">
        <f t="shared" si="5"/>
        <v>0</v>
      </c>
      <c r="U32" s="14"/>
      <c r="V32" s="45"/>
      <c r="W32" s="45"/>
      <c r="X32" s="45"/>
      <c r="Y32" s="45"/>
      <c r="Z32" s="45"/>
      <c r="AA32" s="45"/>
      <c r="AB32" s="45"/>
      <c r="AC32" s="45"/>
      <c r="AD32" s="46"/>
      <c r="AE32" s="45"/>
      <c r="AF32" s="45"/>
      <c r="AG32" s="45"/>
    </row>
    <row r="33" spans="1:33" ht="15">
      <c r="A33" s="89"/>
      <c r="B33" s="89"/>
      <c r="C33" s="15"/>
      <c r="F33" t="s">
        <v>28</v>
      </c>
      <c r="H33" s="94" t="str">
        <f t="shared" si="12"/>
        <v/>
      </c>
      <c r="I33" s="94" t="str">
        <f t="shared" si="7"/>
        <v/>
      </c>
      <c r="J33" s="16"/>
      <c r="K33" s="17" t="str">
        <f t="shared" si="0"/>
        <v/>
      </c>
      <c r="L33" s="92" t="str">
        <f>IF(SUM(H33:I33)&gt;2,(-b+SQRT(b*b-4*a*(cc-C33)))/(2*a)/B33,"")</f>
        <v/>
      </c>
      <c r="M33" s="93" t="str">
        <f t="shared" si="8"/>
        <v/>
      </c>
      <c r="N33" s="87">
        <f t="shared" si="9"/>
        <v>0</v>
      </c>
      <c r="O33" s="87">
        <f t="shared" si="10"/>
        <v>0</v>
      </c>
      <c r="P33" s="88">
        <f t="shared" si="1"/>
        <v>0</v>
      </c>
      <c r="Q33" s="88">
        <f t="shared" si="2"/>
        <v>0</v>
      </c>
      <c r="R33" s="88">
        <f t="shared" si="3"/>
        <v>0</v>
      </c>
      <c r="S33" s="88">
        <f t="shared" si="4"/>
        <v>0</v>
      </c>
      <c r="T33" s="88">
        <f t="shared" si="5"/>
        <v>0</v>
      </c>
      <c r="U33" s="14"/>
      <c r="V33" s="70" t="s">
        <v>73</v>
      </c>
      <c r="W33" s="45"/>
      <c r="X33" s="45"/>
      <c r="Y33" s="45"/>
      <c r="Z33" s="45"/>
      <c r="AA33" s="45"/>
      <c r="AB33" s="45"/>
      <c r="AC33" s="45"/>
      <c r="AD33" s="46"/>
      <c r="AE33" s="45"/>
      <c r="AF33" s="45"/>
      <c r="AG33" s="45"/>
    </row>
    <row r="34" spans="1:33" ht="15">
      <c r="A34" s="89"/>
      <c r="B34" s="89"/>
      <c r="C34" s="15"/>
      <c r="H34" s="94" t="str">
        <f t="shared" si="12"/>
        <v/>
      </c>
      <c r="I34" s="94" t="str">
        <f t="shared" si="7"/>
        <v/>
      </c>
      <c r="J34" s="31"/>
      <c r="K34" s="17" t="str">
        <f t="shared" si="0"/>
        <v/>
      </c>
      <c r="L34" s="92" t="str">
        <f>IF(SUM(H34:I34)&gt;2,(-b+SQRT(b*b-4*a*(cc-C34)))/(2*a)/B34,"")</f>
        <v/>
      </c>
      <c r="M34" s="93" t="str">
        <f t="shared" si="8"/>
        <v/>
      </c>
      <c r="N34" s="87">
        <f t="shared" si="9"/>
        <v>0</v>
      </c>
      <c r="O34" s="87">
        <f t="shared" si="10"/>
        <v>0</v>
      </c>
      <c r="P34" s="88">
        <f t="shared" si="1"/>
        <v>0</v>
      </c>
      <c r="Q34" s="88">
        <f t="shared" si="2"/>
        <v>0</v>
      </c>
      <c r="R34" s="88">
        <f t="shared" si="3"/>
        <v>0</v>
      </c>
      <c r="S34" s="88">
        <f t="shared" si="4"/>
        <v>0</v>
      </c>
      <c r="T34" s="88">
        <f t="shared" si="5"/>
        <v>0</v>
      </c>
      <c r="U34" s="14"/>
      <c r="V34" s="46" t="s">
        <v>74</v>
      </c>
      <c r="W34" s="46" t="s">
        <v>55</v>
      </c>
      <c r="X34" s="46"/>
      <c r="Y34" s="46" t="s">
        <v>56</v>
      </c>
      <c r="Z34" s="46"/>
      <c r="AA34" s="46" t="s">
        <v>57</v>
      </c>
      <c r="AB34" s="45"/>
      <c r="AC34" s="45" t="s">
        <v>75</v>
      </c>
      <c r="AD34" s="46"/>
      <c r="AE34" s="45"/>
      <c r="AF34" s="45"/>
      <c r="AG34" s="45"/>
    </row>
    <row r="35" spans="1:33" ht="15">
      <c r="A35" s="89"/>
      <c r="B35" s="89"/>
      <c r="C35" s="15"/>
      <c r="H35" s="94" t="str">
        <f t="shared" si="12"/>
        <v/>
      </c>
      <c r="I35" s="94" t="str">
        <f t="shared" si="7"/>
        <v/>
      </c>
      <c r="J35" s="31"/>
      <c r="K35" s="17" t="str">
        <f t="shared" si="0"/>
        <v/>
      </c>
      <c r="L35" s="92" t="str">
        <f>IF(SUM(H35:I35)&gt;2,(-b+SQRT(b*b-4*a*(cc-C35)))/(2*a)/B35,"")</f>
        <v/>
      </c>
      <c r="M35" s="93" t="str">
        <f t="shared" si="8"/>
        <v/>
      </c>
      <c r="N35" s="87">
        <f t="shared" si="9"/>
        <v>0</v>
      </c>
      <c r="O35" s="87">
        <f t="shared" si="10"/>
        <v>0</v>
      </c>
      <c r="P35" s="88">
        <f t="shared" si="1"/>
        <v>0</v>
      </c>
      <c r="Q35" s="88">
        <f t="shared" si="2"/>
        <v>0</v>
      </c>
      <c r="R35" s="88">
        <f t="shared" si="3"/>
        <v>0</v>
      </c>
      <c r="S35" s="88">
        <f t="shared" si="4"/>
        <v>0</v>
      </c>
      <c r="T35" s="88">
        <f t="shared" si="5"/>
        <v>0</v>
      </c>
      <c r="U35" s="14"/>
      <c r="V35" s="71">
        <f t="shared" ref="V35:V70" si="13">IF(COUNT(B6:C6)=2,(C6-$W$23/n)^2,0)</f>
        <v>0</v>
      </c>
      <c r="W35" s="72">
        <f t="shared" ref="W35:W70" si="14">IF(COUNT(B6:C6)=2,a*B6^2+b*B6+cc,0)</f>
        <v>0</v>
      </c>
      <c r="X35" s="72"/>
      <c r="Y35" s="72">
        <f t="shared" ref="Y35:Y70" si="15">IF(COUNT(B6:C6)=2,(C6-W35)^2,0)</f>
        <v>0</v>
      </c>
      <c r="Z35" s="73"/>
      <c r="AA35" s="74">
        <f t="shared" ref="AA35:AA70" si="16">IF(COUNT(B6:C6)=2,($W$23/n-W35)^2,0)</f>
        <v>0</v>
      </c>
      <c r="AB35" s="45" t="s">
        <v>28</v>
      </c>
      <c r="AC35" s="61" t="e">
        <f>1-(Y71/AA71)</f>
        <v>#DIV/0!</v>
      </c>
      <c r="AD35" s="46"/>
      <c r="AE35" s="45"/>
      <c r="AF35" s="45"/>
      <c r="AG35" s="45"/>
    </row>
    <row r="36" spans="1:33" ht="15">
      <c r="A36" s="89"/>
      <c r="B36" s="89"/>
      <c r="C36" s="15"/>
      <c r="H36" s="94" t="str">
        <f t="shared" si="12"/>
        <v/>
      </c>
      <c r="I36" s="94" t="str">
        <f t="shared" si="7"/>
        <v/>
      </c>
      <c r="J36" s="16"/>
      <c r="K36" s="17" t="str">
        <f t="shared" si="0"/>
        <v/>
      </c>
      <c r="L36" s="92" t="str">
        <f>IF(SUM(H36:I36)&gt;2,(-b+SQRT(b*b-4*a*(cc-C36)))/(2*a)/B36,"")</f>
        <v/>
      </c>
      <c r="M36" s="93" t="str">
        <f t="shared" si="8"/>
        <v/>
      </c>
      <c r="N36" s="87">
        <f t="shared" si="9"/>
        <v>0</v>
      </c>
      <c r="O36" s="87">
        <f t="shared" si="10"/>
        <v>0</v>
      </c>
      <c r="P36" s="88">
        <f t="shared" si="1"/>
        <v>0</v>
      </c>
      <c r="Q36" s="88">
        <f t="shared" si="2"/>
        <v>0</v>
      </c>
      <c r="R36" s="88">
        <f t="shared" si="3"/>
        <v>0</v>
      </c>
      <c r="S36" s="88">
        <f t="shared" si="4"/>
        <v>0</v>
      </c>
      <c r="T36" s="88">
        <f t="shared" si="5"/>
        <v>0</v>
      </c>
      <c r="U36" s="14"/>
      <c r="V36" s="75">
        <f t="shared" si="13"/>
        <v>0</v>
      </c>
      <c r="W36" s="72">
        <f t="shared" si="14"/>
        <v>0</v>
      </c>
      <c r="X36" s="76"/>
      <c r="Y36" s="76">
        <f t="shared" si="15"/>
        <v>0</v>
      </c>
      <c r="Z36" s="46"/>
      <c r="AA36" s="77">
        <f t="shared" si="16"/>
        <v>0</v>
      </c>
      <c r="AB36" s="45"/>
      <c r="AC36" s="45"/>
      <c r="AD36" s="46"/>
      <c r="AE36" s="45"/>
      <c r="AF36" s="45"/>
      <c r="AG36" s="45"/>
    </row>
    <row r="37" spans="1:33" ht="15">
      <c r="A37" s="89"/>
      <c r="B37" s="89"/>
      <c r="C37" s="15"/>
      <c r="H37" s="94" t="str">
        <f t="shared" si="12"/>
        <v/>
      </c>
      <c r="I37" s="94" t="str">
        <f t="shared" si="7"/>
        <v/>
      </c>
      <c r="J37" s="16"/>
      <c r="K37" s="17" t="str">
        <f t="shared" si="0"/>
        <v/>
      </c>
      <c r="L37" s="92" t="str">
        <f>IF(SUM(H37:I37)&gt;2,(-b+SQRT(b*b-4*a*(cc-C37)))/(2*a)/B37,"")</f>
        <v/>
      </c>
      <c r="M37" s="93" t="str">
        <f t="shared" si="8"/>
        <v/>
      </c>
      <c r="N37" s="87">
        <f t="shared" si="9"/>
        <v>0</v>
      </c>
      <c r="O37" s="87">
        <f t="shared" si="10"/>
        <v>0</v>
      </c>
      <c r="P37" s="88">
        <f t="shared" si="1"/>
        <v>0</v>
      </c>
      <c r="Q37" s="88">
        <f t="shared" si="2"/>
        <v>0</v>
      </c>
      <c r="R37" s="88">
        <f t="shared" si="3"/>
        <v>0</v>
      </c>
      <c r="S37" s="88">
        <f t="shared" si="4"/>
        <v>0</v>
      </c>
      <c r="T37" s="88">
        <f t="shared" si="5"/>
        <v>0</v>
      </c>
      <c r="U37" s="14"/>
      <c r="V37" s="75">
        <f t="shared" si="13"/>
        <v>0</v>
      </c>
      <c r="W37" s="72">
        <f t="shared" si="14"/>
        <v>0</v>
      </c>
      <c r="X37" s="76"/>
      <c r="Y37" s="76">
        <f t="shared" si="15"/>
        <v>0</v>
      </c>
      <c r="Z37" s="46"/>
      <c r="AA37" s="77">
        <f t="shared" si="16"/>
        <v>0</v>
      </c>
      <c r="AB37" s="45"/>
      <c r="AC37" s="45"/>
      <c r="AD37" s="46"/>
      <c r="AE37" s="45"/>
      <c r="AF37" s="45"/>
      <c r="AG37" s="45"/>
    </row>
    <row r="38" spans="1:33" ht="15">
      <c r="A38" s="89"/>
      <c r="B38" s="89"/>
      <c r="C38" s="15"/>
      <c r="H38" s="94" t="str">
        <f t="shared" si="12"/>
        <v/>
      </c>
      <c r="I38" s="94" t="str">
        <f t="shared" si="7"/>
        <v/>
      </c>
      <c r="J38" s="16"/>
      <c r="K38" s="17" t="str">
        <f t="shared" si="0"/>
        <v/>
      </c>
      <c r="L38" s="92" t="str">
        <f>IF(SUM(H38:I38)&gt;2,(-b+SQRT(b*b-4*a*(cc-C38)))/(2*a)/B38,"")</f>
        <v/>
      </c>
      <c r="M38" s="93" t="str">
        <f t="shared" si="8"/>
        <v/>
      </c>
      <c r="N38" s="87">
        <f t="shared" si="9"/>
        <v>0</v>
      </c>
      <c r="O38" s="87">
        <f t="shared" si="10"/>
        <v>0</v>
      </c>
      <c r="P38" s="88">
        <f t="shared" si="1"/>
        <v>0</v>
      </c>
      <c r="Q38" s="88">
        <f t="shared" si="2"/>
        <v>0</v>
      </c>
      <c r="R38" s="88">
        <f t="shared" si="3"/>
        <v>0</v>
      </c>
      <c r="S38" s="88">
        <f t="shared" si="4"/>
        <v>0</v>
      </c>
      <c r="T38" s="88">
        <f t="shared" si="5"/>
        <v>0</v>
      </c>
      <c r="U38" s="14"/>
      <c r="V38" s="75">
        <f t="shared" si="13"/>
        <v>0</v>
      </c>
      <c r="W38" s="72">
        <f t="shared" si="14"/>
        <v>0</v>
      </c>
      <c r="X38" s="76"/>
      <c r="Y38" s="76">
        <f t="shared" si="15"/>
        <v>0</v>
      </c>
      <c r="Z38" s="46"/>
      <c r="AA38" s="77">
        <f t="shared" si="16"/>
        <v>0</v>
      </c>
      <c r="AB38" s="45"/>
      <c r="AC38" s="45"/>
      <c r="AD38" s="46"/>
      <c r="AE38" s="45"/>
      <c r="AF38" s="45"/>
      <c r="AG38" s="45"/>
    </row>
    <row r="39" spans="1:33" ht="15">
      <c r="A39" s="89"/>
      <c r="B39" s="89"/>
      <c r="C39" s="15"/>
      <c r="H39" s="94" t="str">
        <f t="shared" si="12"/>
        <v/>
      </c>
      <c r="I39" s="94" t="str">
        <f t="shared" si="7"/>
        <v/>
      </c>
      <c r="J39" s="16"/>
      <c r="K39" s="17" t="str">
        <f t="shared" si="0"/>
        <v/>
      </c>
      <c r="L39" s="92" t="str">
        <f>IF(SUM(H39:I39)&gt;2,(-b+SQRT(b*b-4*a*(cc-C39)))/(2*a)/B39,"")</f>
        <v/>
      </c>
      <c r="M39" s="93" t="str">
        <f t="shared" si="8"/>
        <v/>
      </c>
      <c r="N39" s="87">
        <f t="shared" si="9"/>
        <v>0</v>
      </c>
      <c r="O39" s="87">
        <f t="shared" si="10"/>
        <v>0</v>
      </c>
      <c r="P39" s="88">
        <f t="shared" si="1"/>
        <v>0</v>
      </c>
      <c r="Q39" s="88">
        <f t="shared" si="2"/>
        <v>0</v>
      </c>
      <c r="R39" s="88">
        <f t="shared" si="3"/>
        <v>0</v>
      </c>
      <c r="S39" s="88">
        <f t="shared" si="4"/>
        <v>0</v>
      </c>
      <c r="T39" s="88">
        <f t="shared" si="5"/>
        <v>0</v>
      </c>
      <c r="U39" s="14"/>
      <c r="V39" s="75">
        <f t="shared" si="13"/>
        <v>0</v>
      </c>
      <c r="W39" s="72">
        <f t="shared" si="14"/>
        <v>0</v>
      </c>
      <c r="X39" s="76"/>
      <c r="Y39" s="76">
        <f t="shared" si="15"/>
        <v>0</v>
      </c>
      <c r="Z39" s="46"/>
      <c r="AA39" s="77">
        <f t="shared" si="16"/>
        <v>0</v>
      </c>
      <c r="AB39" s="45"/>
      <c r="AC39" s="45"/>
      <c r="AD39" s="46"/>
      <c r="AE39" s="45"/>
      <c r="AF39" s="45"/>
      <c r="AG39" s="45"/>
    </row>
    <row r="40" spans="1:33" ht="15">
      <c r="A40" s="89"/>
      <c r="B40" s="89"/>
      <c r="C40" s="15"/>
      <c r="H40" s="94" t="str">
        <f t="shared" si="12"/>
        <v/>
      </c>
      <c r="I40" s="94" t="str">
        <f t="shared" si="7"/>
        <v/>
      </c>
      <c r="J40" s="16"/>
      <c r="K40" s="17" t="str">
        <f t="shared" si="0"/>
        <v/>
      </c>
      <c r="L40" s="92" t="str">
        <f>IF(SUM(H40:I40)&gt;2,(-b+SQRT(b*b-4*a*(cc-C40)))/(2*a)/B40,"")</f>
        <v/>
      </c>
      <c r="M40" s="93" t="str">
        <f t="shared" si="8"/>
        <v/>
      </c>
      <c r="N40" s="87">
        <f t="shared" si="9"/>
        <v>0</v>
      </c>
      <c r="O40" s="87">
        <f t="shared" si="10"/>
        <v>0</v>
      </c>
      <c r="P40" s="88">
        <f t="shared" si="1"/>
        <v>0</v>
      </c>
      <c r="Q40" s="88">
        <f t="shared" si="2"/>
        <v>0</v>
      </c>
      <c r="R40" s="88">
        <f t="shared" si="3"/>
        <v>0</v>
      </c>
      <c r="S40" s="88">
        <f t="shared" si="4"/>
        <v>0</v>
      </c>
      <c r="T40" s="88">
        <f t="shared" si="5"/>
        <v>0</v>
      </c>
      <c r="U40" s="14"/>
      <c r="V40" s="75">
        <f t="shared" si="13"/>
        <v>0</v>
      </c>
      <c r="W40" s="72">
        <f t="shared" si="14"/>
        <v>0</v>
      </c>
      <c r="X40" s="76"/>
      <c r="Y40" s="76">
        <f t="shared" si="15"/>
        <v>0</v>
      </c>
      <c r="Z40" s="46"/>
      <c r="AA40" s="77">
        <f t="shared" si="16"/>
        <v>0</v>
      </c>
      <c r="AB40" s="45"/>
      <c r="AC40" s="45"/>
      <c r="AD40" s="46"/>
      <c r="AE40" s="45"/>
      <c r="AF40" s="45"/>
      <c r="AG40" s="45"/>
    </row>
    <row r="41" spans="1:33" ht="15">
      <c r="A41" s="89"/>
      <c r="B41" s="89"/>
      <c r="C41" s="15"/>
      <c r="H41" s="94" t="str">
        <f t="shared" si="12"/>
        <v/>
      </c>
      <c r="I41" s="94" t="str">
        <f t="shared" si="7"/>
        <v/>
      </c>
      <c r="J41" s="16"/>
      <c r="K41" s="17" t="str">
        <f t="shared" si="0"/>
        <v/>
      </c>
      <c r="L41" s="92" t="str">
        <f>IF(SUM(H41:I41)&gt;2,(-b+SQRT(b*b-4*a*(cc-C41)))/(2*a)/B41,"")</f>
        <v/>
      </c>
      <c r="M41" s="93" t="str">
        <f t="shared" si="8"/>
        <v/>
      </c>
      <c r="N41" s="87">
        <f t="shared" si="9"/>
        <v>0</v>
      </c>
      <c r="O41" s="87">
        <f t="shared" si="10"/>
        <v>0</v>
      </c>
      <c r="P41" s="88">
        <f t="shared" si="1"/>
        <v>0</v>
      </c>
      <c r="Q41" s="88">
        <f t="shared" si="2"/>
        <v>0</v>
      </c>
      <c r="R41" s="88">
        <f t="shared" si="3"/>
        <v>0</v>
      </c>
      <c r="S41" s="88">
        <f t="shared" si="4"/>
        <v>0</v>
      </c>
      <c r="T41" s="88">
        <f t="shared" si="5"/>
        <v>0</v>
      </c>
      <c r="U41" s="14"/>
      <c r="V41" s="75">
        <f t="shared" si="13"/>
        <v>0</v>
      </c>
      <c r="W41" s="72">
        <f t="shared" si="14"/>
        <v>0</v>
      </c>
      <c r="X41" s="76"/>
      <c r="Y41" s="76">
        <f t="shared" si="15"/>
        <v>0</v>
      </c>
      <c r="Z41" s="46"/>
      <c r="AA41" s="77">
        <f t="shared" si="16"/>
        <v>0</v>
      </c>
      <c r="AB41" s="45"/>
      <c r="AC41" s="45"/>
      <c r="AD41" s="46"/>
      <c r="AE41" s="45"/>
      <c r="AF41" s="45"/>
      <c r="AG41" s="45"/>
    </row>
    <row r="42" spans="1:33" ht="15">
      <c r="A42" s="89"/>
      <c r="B42" s="89"/>
      <c r="C42" s="15"/>
      <c r="H42" s="94" t="str">
        <f t="shared" si="12"/>
        <v/>
      </c>
      <c r="I42" s="94" t="str">
        <f t="shared" si="7"/>
        <v/>
      </c>
      <c r="J42" s="16"/>
      <c r="K42" s="17" t="str">
        <f t="shared" si="0"/>
        <v/>
      </c>
      <c r="L42" s="92" t="str">
        <f>IF(SUM(H42:I42)&gt;2,(-b+SQRT(b*b-4*a*(cc-C42)))/(2*a)/B42,"")</f>
        <v/>
      </c>
      <c r="M42" s="93" t="str">
        <f t="shared" si="8"/>
        <v/>
      </c>
      <c r="N42" s="87">
        <f t="shared" si="9"/>
        <v>0</v>
      </c>
      <c r="O42" s="87">
        <f t="shared" si="10"/>
        <v>0</v>
      </c>
      <c r="P42" s="88">
        <f t="shared" si="1"/>
        <v>0</v>
      </c>
      <c r="Q42" s="88">
        <f t="shared" si="2"/>
        <v>0</v>
      </c>
      <c r="R42" s="88">
        <f t="shared" si="3"/>
        <v>0</v>
      </c>
      <c r="S42" s="88">
        <f t="shared" si="4"/>
        <v>0</v>
      </c>
      <c r="T42" s="88">
        <f t="shared" si="5"/>
        <v>0</v>
      </c>
      <c r="V42" s="75">
        <f t="shared" si="13"/>
        <v>0</v>
      </c>
      <c r="W42" s="72">
        <f t="shared" si="14"/>
        <v>0</v>
      </c>
      <c r="X42" s="76"/>
      <c r="Y42" s="76">
        <f t="shared" si="15"/>
        <v>0</v>
      </c>
      <c r="Z42" s="46"/>
      <c r="AA42" s="77">
        <f t="shared" si="16"/>
        <v>0</v>
      </c>
      <c r="AB42" s="45"/>
      <c r="AC42" s="45"/>
      <c r="AD42" s="46"/>
      <c r="AE42" s="45"/>
      <c r="AF42" s="45"/>
      <c r="AG42" s="45"/>
    </row>
    <row r="43" spans="1:33" ht="15">
      <c r="A43" s="89"/>
      <c r="B43" s="89"/>
      <c r="C43" s="15"/>
      <c r="H43" s="94" t="str">
        <f t="shared" si="12"/>
        <v/>
      </c>
      <c r="I43" s="94" t="str">
        <f t="shared" si="7"/>
        <v/>
      </c>
      <c r="J43" s="16"/>
      <c r="K43" s="17" t="str">
        <f t="shared" si="0"/>
        <v/>
      </c>
      <c r="L43" s="92" t="str">
        <f>IF(SUM(H43:I43)&gt;2,(-b+SQRT(b*b-4*a*(cc-C43)))/(2*a)/B43,"")</f>
        <v/>
      </c>
      <c r="M43" s="93" t="str">
        <f t="shared" si="8"/>
        <v/>
      </c>
      <c r="N43" s="87">
        <f t="shared" si="9"/>
        <v>0</v>
      </c>
      <c r="O43" s="87">
        <f t="shared" si="10"/>
        <v>0</v>
      </c>
      <c r="P43" s="88">
        <f t="shared" si="1"/>
        <v>0</v>
      </c>
      <c r="Q43" s="88">
        <f t="shared" si="2"/>
        <v>0</v>
      </c>
      <c r="R43" s="88">
        <f t="shared" si="3"/>
        <v>0</v>
      </c>
      <c r="S43" s="88">
        <f t="shared" si="4"/>
        <v>0</v>
      </c>
      <c r="T43" s="88">
        <f t="shared" si="5"/>
        <v>0</v>
      </c>
      <c r="V43" s="75">
        <f t="shared" si="13"/>
        <v>0</v>
      </c>
      <c r="W43" s="72">
        <f t="shared" si="14"/>
        <v>0</v>
      </c>
      <c r="X43" s="76"/>
      <c r="Y43" s="76">
        <f t="shared" si="15"/>
        <v>0</v>
      </c>
      <c r="Z43" s="46"/>
      <c r="AA43" s="77">
        <f t="shared" si="16"/>
        <v>0</v>
      </c>
      <c r="AB43" s="45"/>
      <c r="AC43" s="45"/>
      <c r="AD43" s="46"/>
      <c r="AE43" s="45"/>
      <c r="AF43" s="45"/>
      <c r="AG43" s="45"/>
    </row>
    <row r="44" spans="1:33" ht="12.75" customHeight="1">
      <c r="A44" s="89"/>
      <c r="B44" s="89"/>
      <c r="C44" s="15"/>
      <c r="H44" s="94" t="str">
        <f t="shared" si="12"/>
        <v/>
      </c>
      <c r="I44" s="94" t="str">
        <f t="shared" si="7"/>
        <v/>
      </c>
      <c r="J44" s="16"/>
      <c r="K44" s="17" t="str">
        <f t="shared" si="0"/>
        <v/>
      </c>
      <c r="L44" s="92" t="str">
        <f>IF(SUM(H44:I44)&gt;2,(-b+SQRT(b*b-4*a*(cc-C44)))/(2*a)/B44,"")</f>
        <v/>
      </c>
      <c r="M44" s="93" t="str">
        <f t="shared" si="8"/>
        <v/>
      </c>
      <c r="N44" s="87">
        <f t="shared" si="9"/>
        <v>0</v>
      </c>
      <c r="O44" s="87">
        <f t="shared" si="10"/>
        <v>0</v>
      </c>
      <c r="P44" s="88">
        <f t="shared" si="1"/>
        <v>0</v>
      </c>
      <c r="Q44" s="88">
        <f t="shared" si="2"/>
        <v>0</v>
      </c>
      <c r="R44" s="88">
        <f t="shared" si="3"/>
        <v>0</v>
      </c>
      <c r="S44" s="88">
        <f t="shared" si="4"/>
        <v>0</v>
      </c>
      <c r="T44" s="88">
        <f t="shared" si="5"/>
        <v>0</v>
      </c>
      <c r="V44" s="75">
        <f t="shared" si="13"/>
        <v>0</v>
      </c>
      <c r="W44" s="72">
        <f t="shared" si="14"/>
        <v>0</v>
      </c>
      <c r="X44" s="76"/>
      <c r="Y44" s="76">
        <f t="shared" si="15"/>
        <v>0</v>
      </c>
      <c r="Z44" s="46"/>
      <c r="AA44" s="77">
        <f t="shared" si="16"/>
        <v>0</v>
      </c>
      <c r="AB44" s="45"/>
      <c r="AC44" s="45"/>
      <c r="AD44" s="46"/>
      <c r="AE44" s="45"/>
      <c r="AF44" s="45"/>
      <c r="AG44" s="45"/>
    </row>
    <row r="45" spans="1:33" ht="12.2" customHeight="1">
      <c r="A45" s="89"/>
      <c r="B45" s="89"/>
      <c r="C45" s="15"/>
      <c r="H45" s="94" t="str">
        <f t="shared" si="12"/>
        <v/>
      </c>
      <c r="I45" s="94" t="str">
        <f t="shared" si="7"/>
        <v/>
      </c>
      <c r="J45" s="16"/>
      <c r="K45" s="17" t="str">
        <f t="shared" si="0"/>
        <v/>
      </c>
      <c r="L45" s="92" t="str">
        <f>IF(SUM(H45:I45)&gt;2,(-b+SQRT(b*b-4*a*(cc-C45)))/(2*a)/B45,"")</f>
        <v/>
      </c>
      <c r="M45" s="93" t="str">
        <f t="shared" si="8"/>
        <v/>
      </c>
      <c r="N45" s="87">
        <f t="shared" si="9"/>
        <v>0</v>
      </c>
      <c r="O45" s="87">
        <f t="shared" si="10"/>
        <v>0</v>
      </c>
      <c r="P45" s="88">
        <f t="shared" si="1"/>
        <v>0</v>
      </c>
      <c r="Q45" s="88">
        <f t="shared" si="2"/>
        <v>0</v>
      </c>
      <c r="R45" s="88">
        <f t="shared" si="3"/>
        <v>0</v>
      </c>
      <c r="S45" s="88">
        <f t="shared" si="4"/>
        <v>0</v>
      </c>
      <c r="T45" s="88">
        <f t="shared" si="5"/>
        <v>0</v>
      </c>
      <c r="V45" s="75">
        <f t="shared" si="13"/>
        <v>0</v>
      </c>
      <c r="W45" s="72">
        <f t="shared" si="14"/>
        <v>0</v>
      </c>
      <c r="X45" s="76"/>
      <c r="Y45" s="76">
        <f t="shared" si="15"/>
        <v>0</v>
      </c>
      <c r="Z45" s="46"/>
      <c r="AA45" s="77">
        <f t="shared" si="16"/>
        <v>0</v>
      </c>
      <c r="AB45" s="45"/>
      <c r="AC45" s="45"/>
      <c r="AD45" s="46"/>
      <c r="AE45" s="45"/>
      <c r="AF45" s="45"/>
      <c r="AG45" s="45"/>
    </row>
    <row r="46" spans="1:33" ht="15">
      <c r="A46" s="89"/>
      <c r="B46" s="89"/>
      <c r="C46" s="15"/>
      <c r="H46" s="94" t="str">
        <f t="shared" si="12"/>
        <v/>
      </c>
      <c r="I46" s="94" t="str">
        <f t="shared" si="7"/>
        <v/>
      </c>
      <c r="J46" s="16"/>
      <c r="K46" s="17" t="str">
        <f t="shared" si="0"/>
        <v/>
      </c>
      <c r="L46" s="92" t="str">
        <f>IF(SUM(H46:I46)&gt;2,(-b+SQRT(b*b-4*a*(cc-C46)))/(2*a)/B46,"")</f>
        <v/>
      </c>
      <c r="M46" s="93" t="str">
        <f t="shared" si="8"/>
        <v/>
      </c>
      <c r="N46" s="87">
        <f t="shared" si="9"/>
        <v>0</v>
      </c>
      <c r="O46" s="87">
        <f t="shared" si="10"/>
        <v>0</v>
      </c>
      <c r="P46" s="88">
        <f t="shared" si="1"/>
        <v>0</v>
      </c>
      <c r="Q46" s="88">
        <f t="shared" si="2"/>
        <v>0</v>
      </c>
      <c r="R46" s="88">
        <f t="shared" si="3"/>
        <v>0</v>
      </c>
      <c r="S46" s="88">
        <f t="shared" si="4"/>
        <v>0</v>
      </c>
      <c r="T46" s="88">
        <f t="shared" si="5"/>
        <v>0</v>
      </c>
      <c r="V46" s="75">
        <f t="shared" si="13"/>
        <v>0</v>
      </c>
      <c r="W46" s="72">
        <f t="shared" si="14"/>
        <v>0</v>
      </c>
      <c r="X46" s="76"/>
      <c r="Y46" s="76">
        <f t="shared" si="15"/>
        <v>0</v>
      </c>
      <c r="Z46" s="46"/>
      <c r="AA46" s="77">
        <f t="shared" si="16"/>
        <v>0</v>
      </c>
      <c r="AB46" s="45"/>
      <c r="AC46" s="45"/>
      <c r="AD46" s="46"/>
      <c r="AE46" s="45"/>
      <c r="AF46" s="45"/>
      <c r="AG46" s="45"/>
    </row>
    <row r="47" spans="1:33" ht="15">
      <c r="A47" s="89"/>
      <c r="B47" s="89"/>
      <c r="C47" s="15"/>
      <c r="H47" s="94" t="str">
        <f t="shared" si="12"/>
        <v/>
      </c>
      <c r="I47" s="94" t="str">
        <f t="shared" si="7"/>
        <v/>
      </c>
      <c r="J47" s="16"/>
      <c r="K47" s="17" t="str">
        <f t="shared" si="0"/>
        <v/>
      </c>
      <c r="L47" s="92" t="str">
        <f>IF(SUM(H47:I47)&gt;2,(-b+SQRT(b*b-4*a*(cc-C47)))/(2*a)/B47,"")</f>
        <v/>
      </c>
      <c r="M47" s="93" t="str">
        <f t="shared" si="8"/>
        <v/>
      </c>
      <c r="N47" s="87">
        <f t="shared" si="9"/>
        <v>0</v>
      </c>
      <c r="O47" s="87">
        <f t="shared" si="10"/>
        <v>0</v>
      </c>
      <c r="P47" s="88">
        <f t="shared" si="1"/>
        <v>0</v>
      </c>
      <c r="Q47" s="88">
        <f t="shared" si="2"/>
        <v>0</v>
      </c>
      <c r="R47" s="88">
        <f t="shared" si="3"/>
        <v>0</v>
      </c>
      <c r="S47" s="88">
        <f t="shared" si="4"/>
        <v>0</v>
      </c>
      <c r="T47" s="88">
        <f t="shared" si="5"/>
        <v>0</v>
      </c>
      <c r="V47" s="75">
        <f t="shared" si="13"/>
        <v>0</v>
      </c>
      <c r="W47" s="72">
        <f t="shared" si="14"/>
        <v>0</v>
      </c>
      <c r="X47" s="76"/>
      <c r="Y47" s="76">
        <f t="shared" si="15"/>
        <v>0</v>
      </c>
      <c r="Z47" s="46"/>
      <c r="AA47" s="77">
        <f t="shared" si="16"/>
        <v>0</v>
      </c>
      <c r="AB47" s="45"/>
      <c r="AC47" s="45"/>
      <c r="AD47" s="46"/>
      <c r="AE47" s="45"/>
      <c r="AF47" s="45"/>
      <c r="AG47" s="45"/>
    </row>
    <row r="48" spans="1:33" ht="15">
      <c r="A48" s="89"/>
      <c r="B48" s="89"/>
      <c r="C48" s="15"/>
      <c r="H48" s="94" t="str">
        <f t="shared" si="12"/>
        <v/>
      </c>
      <c r="I48" s="94" t="str">
        <f t="shared" si="7"/>
        <v/>
      </c>
      <c r="J48" s="16"/>
      <c r="K48" s="17" t="str">
        <f t="shared" si="0"/>
        <v/>
      </c>
      <c r="L48" s="92" t="str">
        <f>IF(SUM(H48:I48)&gt;2,(-b+SQRT(b*b-4*a*(cc-C48)))/(2*a)/B48,"")</f>
        <v/>
      </c>
      <c r="M48" s="93" t="str">
        <f t="shared" si="8"/>
        <v/>
      </c>
      <c r="N48" s="87">
        <f t="shared" si="9"/>
        <v>0</v>
      </c>
      <c r="O48" s="87">
        <f t="shared" si="10"/>
        <v>0</v>
      </c>
      <c r="P48" s="88">
        <f t="shared" si="1"/>
        <v>0</v>
      </c>
      <c r="Q48" s="88">
        <f t="shared" si="2"/>
        <v>0</v>
      </c>
      <c r="R48" s="88">
        <f t="shared" si="3"/>
        <v>0</v>
      </c>
      <c r="S48" s="88">
        <f t="shared" si="4"/>
        <v>0</v>
      </c>
      <c r="T48" s="88">
        <f t="shared" si="5"/>
        <v>0</v>
      </c>
      <c r="V48" s="75">
        <f t="shared" si="13"/>
        <v>0</v>
      </c>
      <c r="W48" s="72">
        <f t="shared" si="14"/>
        <v>0</v>
      </c>
      <c r="X48" s="76"/>
      <c r="Y48" s="76">
        <f t="shared" si="15"/>
        <v>0</v>
      </c>
      <c r="Z48" s="46"/>
      <c r="AA48" s="77">
        <f t="shared" si="16"/>
        <v>0</v>
      </c>
      <c r="AB48" s="45"/>
      <c r="AC48" s="45"/>
      <c r="AD48" s="46"/>
      <c r="AE48" s="45"/>
      <c r="AF48" s="45"/>
      <c r="AG48" s="45"/>
    </row>
    <row r="49" spans="1:33" ht="15">
      <c r="A49" s="89"/>
      <c r="B49" s="89"/>
      <c r="C49" s="15"/>
      <c r="H49" s="94" t="str">
        <f t="shared" si="12"/>
        <v/>
      </c>
      <c r="I49" s="94" t="str">
        <f t="shared" si="7"/>
        <v/>
      </c>
      <c r="J49" s="16"/>
      <c r="K49" s="17" t="str">
        <f t="shared" si="0"/>
        <v/>
      </c>
      <c r="L49" s="92" t="str">
        <f>IF(SUM(H49:I49)&gt;2,(-b+SQRT(b*b-4*a*(cc-C49)))/(2*a)/B49,"")</f>
        <v/>
      </c>
      <c r="M49" s="93" t="str">
        <f t="shared" si="8"/>
        <v/>
      </c>
      <c r="N49" s="87">
        <f t="shared" si="9"/>
        <v>0</v>
      </c>
      <c r="O49" s="87">
        <f t="shared" si="10"/>
        <v>0</v>
      </c>
      <c r="P49" s="88">
        <f t="shared" si="1"/>
        <v>0</v>
      </c>
      <c r="Q49" s="88">
        <f t="shared" si="2"/>
        <v>0</v>
      </c>
      <c r="R49" s="88">
        <f t="shared" si="3"/>
        <v>0</v>
      </c>
      <c r="S49" s="88">
        <f t="shared" si="4"/>
        <v>0</v>
      </c>
      <c r="T49" s="88">
        <f t="shared" si="5"/>
        <v>0</v>
      </c>
      <c r="V49" s="75">
        <f t="shared" si="13"/>
        <v>0</v>
      </c>
      <c r="W49" s="72">
        <f t="shared" si="14"/>
        <v>0</v>
      </c>
      <c r="X49" s="76"/>
      <c r="Y49" s="76">
        <f t="shared" si="15"/>
        <v>0</v>
      </c>
      <c r="Z49" s="46"/>
      <c r="AA49" s="77">
        <f t="shared" si="16"/>
        <v>0</v>
      </c>
      <c r="AB49" s="45"/>
      <c r="AC49" s="45"/>
      <c r="AD49" s="46"/>
      <c r="AE49" s="45"/>
      <c r="AF49" s="45"/>
      <c r="AG49" s="45"/>
    </row>
    <row r="50" spans="1:33" ht="15">
      <c r="A50" s="89"/>
      <c r="B50" s="89"/>
      <c r="C50" s="15"/>
      <c r="H50" s="94" t="str">
        <f t="shared" si="12"/>
        <v/>
      </c>
      <c r="I50" s="94" t="str">
        <f t="shared" si="7"/>
        <v/>
      </c>
      <c r="J50" s="33"/>
      <c r="K50" s="17" t="str">
        <f t="shared" si="0"/>
        <v/>
      </c>
      <c r="L50" s="92" t="str">
        <f>IF(SUM(H50:I50)&gt;2,(-b+SQRT(b*b-4*a*(cc-C50)))/(2*a)/B50,"")</f>
        <v/>
      </c>
      <c r="M50" s="93" t="str">
        <f t="shared" si="8"/>
        <v/>
      </c>
      <c r="N50" s="87">
        <f t="shared" si="9"/>
        <v>0</v>
      </c>
      <c r="O50" s="87">
        <f t="shared" si="10"/>
        <v>0</v>
      </c>
      <c r="P50" s="88">
        <f t="shared" si="1"/>
        <v>0</v>
      </c>
      <c r="Q50" s="88">
        <f t="shared" si="2"/>
        <v>0</v>
      </c>
      <c r="R50" s="88">
        <f t="shared" si="3"/>
        <v>0</v>
      </c>
      <c r="S50" s="88">
        <f t="shared" si="4"/>
        <v>0</v>
      </c>
      <c r="T50" s="88">
        <f t="shared" si="5"/>
        <v>0</v>
      </c>
      <c r="V50" s="75">
        <f t="shared" si="13"/>
        <v>0</v>
      </c>
      <c r="W50" s="72">
        <f t="shared" si="14"/>
        <v>0</v>
      </c>
      <c r="X50" s="76"/>
      <c r="Y50" s="76">
        <f t="shared" si="15"/>
        <v>0</v>
      </c>
      <c r="Z50" s="46"/>
      <c r="AA50" s="77">
        <f t="shared" si="16"/>
        <v>0</v>
      </c>
      <c r="AB50" s="45"/>
      <c r="AC50" s="45"/>
      <c r="AD50" s="46"/>
      <c r="AE50" s="45"/>
      <c r="AF50" s="45"/>
      <c r="AG50" s="45"/>
    </row>
    <row r="51" spans="1:33">
      <c r="J51"/>
      <c r="V51" s="75">
        <f t="shared" si="13"/>
        <v>0</v>
      </c>
      <c r="W51" s="72">
        <f t="shared" si="14"/>
        <v>0</v>
      </c>
      <c r="X51" s="76"/>
      <c r="Y51" s="76">
        <f t="shared" si="15"/>
        <v>0</v>
      </c>
      <c r="Z51" s="46"/>
      <c r="AA51" s="77">
        <f t="shared" si="16"/>
        <v>0</v>
      </c>
      <c r="AB51" s="45"/>
      <c r="AC51" s="45"/>
      <c r="AD51" s="46"/>
      <c r="AE51" s="45"/>
      <c r="AF51" s="45"/>
      <c r="AG51" s="45"/>
    </row>
    <row r="52" spans="1:33">
      <c r="J52"/>
      <c r="V52" s="75">
        <f t="shared" si="13"/>
        <v>0</v>
      </c>
      <c r="W52" s="72">
        <f t="shared" si="14"/>
        <v>0</v>
      </c>
      <c r="X52" s="76"/>
      <c r="Y52" s="76">
        <f t="shared" si="15"/>
        <v>0</v>
      </c>
      <c r="Z52" s="46"/>
      <c r="AA52" s="77">
        <f t="shared" si="16"/>
        <v>0</v>
      </c>
      <c r="AB52" s="45"/>
      <c r="AC52" s="45"/>
      <c r="AD52" s="46"/>
      <c r="AE52" s="45"/>
      <c r="AF52" s="45"/>
      <c r="AG52" s="45"/>
    </row>
    <row r="53" spans="1:33">
      <c r="J53"/>
      <c r="V53" s="75">
        <f t="shared" si="13"/>
        <v>0</v>
      </c>
      <c r="W53" s="72">
        <f t="shared" si="14"/>
        <v>0</v>
      </c>
      <c r="X53" s="76"/>
      <c r="Y53" s="76">
        <f t="shared" si="15"/>
        <v>0</v>
      </c>
      <c r="Z53" s="46"/>
      <c r="AA53" s="77">
        <f t="shared" si="16"/>
        <v>0</v>
      </c>
      <c r="AB53" s="45"/>
      <c r="AC53" s="45"/>
      <c r="AD53" s="46"/>
      <c r="AE53" s="45"/>
      <c r="AF53" s="45"/>
      <c r="AG53" s="45"/>
    </row>
    <row r="54" spans="1:33">
      <c r="J54"/>
      <c r="V54" s="78">
        <f t="shared" si="13"/>
        <v>0</v>
      </c>
      <c r="W54" s="72">
        <f t="shared" si="14"/>
        <v>0</v>
      </c>
      <c r="X54" s="56"/>
      <c r="Y54" s="56">
        <f t="shared" si="15"/>
        <v>0</v>
      </c>
      <c r="Z54" s="79"/>
      <c r="AA54" s="80">
        <f t="shared" si="16"/>
        <v>0</v>
      </c>
      <c r="AB54" s="45"/>
      <c r="AC54" s="45"/>
      <c r="AD54" s="46"/>
      <c r="AE54" s="45"/>
      <c r="AF54" s="45"/>
      <c r="AG54" s="45"/>
    </row>
    <row r="55" spans="1:33">
      <c r="J55"/>
      <c r="V55" s="78">
        <f t="shared" si="13"/>
        <v>0</v>
      </c>
      <c r="W55" s="72">
        <f t="shared" si="14"/>
        <v>0</v>
      </c>
      <c r="X55" s="56"/>
      <c r="Y55" s="56">
        <f t="shared" si="15"/>
        <v>0</v>
      </c>
      <c r="Z55" s="79"/>
      <c r="AA55" s="80">
        <f t="shared" si="16"/>
        <v>0</v>
      </c>
      <c r="AB55" s="45"/>
      <c r="AC55" s="45"/>
      <c r="AD55" s="46"/>
      <c r="AE55" s="45"/>
      <c r="AF55" s="45"/>
      <c r="AG55" s="45"/>
    </row>
    <row r="56" spans="1:33">
      <c r="J56"/>
      <c r="V56" s="78">
        <f t="shared" si="13"/>
        <v>0</v>
      </c>
      <c r="W56" s="72">
        <f t="shared" si="14"/>
        <v>0</v>
      </c>
      <c r="X56" s="56"/>
      <c r="Y56" s="56">
        <f t="shared" si="15"/>
        <v>0</v>
      </c>
      <c r="Z56" s="79"/>
      <c r="AA56" s="80">
        <f t="shared" si="16"/>
        <v>0</v>
      </c>
      <c r="AB56" s="45"/>
      <c r="AC56" s="45"/>
      <c r="AD56" s="46"/>
      <c r="AE56" s="45"/>
      <c r="AF56" s="45"/>
      <c r="AG56" s="45"/>
    </row>
    <row r="57" spans="1:33">
      <c r="J57"/>
      <c r="V57" s="78">
        <f t="shared" si="13"/>
        <v>0</v>
      </c>
      <c r="W57" s="72">
        <f t="shared" si="14"/>
        <v>0</v>
      </c>
      <c r="X57" s="56"/>
      <c r="Y57" s="56">
        <f t="shared" si="15"/>
        <v>0</v>
      </c>
      <c r="Z57" s="79"/>
      <c r="AA57" s="80">
        <f t="shared" si="16"/>
        <v>0</v>
      </c>
      <c r="AB57" s="45"/>
      <c r="AC57" s="45"/>
      <c r="AD57" s="46"/>
      <c r="AE57" s="45"/>
      <c r="AF57" s="45"/>
      <c r="AG57" s="45"/>
    </row>
    <row r="58" spans="1:33">
      <c r="J58"/>
      <c r="V58" s="78">
        <f t="shared" si="13"/>
        <v>0</v>
      </c>
      <c r="W58" s="72">
        <f t="shared" si="14"/>
        <v>0</v>
      </c>
      <c r="X58" s="56"/>
      <c r="Y58" s="56">
        <f t="shared" si="15"/>
        <v>0</v>
      </c>
      <c r="Z58" s="79"/>
      <c r="AA58" s="80">
        <f t="shared" si="16"/>
        <v>0</v>
      </c>
      <c r="AB58" s="45"/>
      <c r="AC58" s="45"/>
      <c r="AD58" s="46"/>
      <c r="AE58" s="45"/>
      <c r="AF58" s="45"/>
      <c r="AG58" s="45"/>
    </row>
    <row r="59" spans="1:33">
      <c r="J59"/>
      <c r="V59" s="78">
        <f t="shared" si="13"/>
        <v>0</v>
      </c>
      <c r="W59" s="72">
        <f t="shared" si="14"/>
        <v>0</v>
      </c>
      <c r="X59" s="56"/>
      <c r="Y59" s="56">
        <f t="shared" si="15"/>
        <v>0</v>
      </c>
      <c r="Z59" s="79"/>
      <c r="AA59" s="80">
        <f t="shared" si="16"/>
        <v>0</v>
      </c>
      <c r="AB59" s="45"/>
      <c r="AC59" s="45"/>
      <c r="AD59" s="46"/>
      <c r="AE59" s="45"/>
      <c r="AF59" s="45"/>
      <c r="AG59" s="45"/>
    </row>
    <row r="60" spans="1:33">
      <c r="J60"/>
      <c r="V60" s="78">
        <f t="shared" si="13"/>
        <v>0</v>
      </c>
      <c r="W60" s="72">
        <f t="shared" si="14"/>
        <v>0</v>
      </c>
      <c r="X60" s="56"/>
      <c r="Y60" s="56">
        <f t="shared" si="15"/>
        <v>0</v>
      </c>
      <c r="Z60" s="79"/>
      <c r="AA60" s="80">
        <f t="shared" si="16"/>
        <v>0</v>
      </c>
      <c r="AB60" s="45"/>
      <c r="AC60" s="45"/>
      <c r="AD60" s="46"/>
      <c r="AE60" s="45"/>
      <c r="AF60" s="45"/>
      <c r="AG60" s="45"/>
    </row>
    <row r="61" spans="1:33">
      <c r="J61"/>
      <c r="V61" s="78">
        <f t="shared" si="13"/>
        <v>0</v>
      </c>
      <c r="W61" s="72">
        <f t="shared" si="14"/>
        <v>0</v>
      </c>
      <c r="X61" s="56"/>
      <c r="Y61" s="56">
        <f t="shared" si="15"/>
        <v>0</v>
      </c>
      <c r="Z61" s="79"/>
      <c r="AA61" s="80">
        <f t="shared" si="16"/>
        <v>0</v>
      </c>
      <c r="AB61" s="45"/>
      <c r="AC61" s="45"/>
      <c r="AD61" s="46"/>
      <c r="AE61" s="45"/>
      <c r="AF61" s="45"/>
      <c r="AG61" s="45"/>
    </row>
    <row r="62" spans="1:33">
      <c r="J62"/>
      <c r="V62" s="78">
        <f t="shared" si="13"/>
        <v>0</v>
      </c>
      <c r="W62" s="72">
        <f t="shared" si="14"/>
        <v>0</v>
      </c>
      <c r="X62" s="56"/>
      <c r="Y62" s="56">
        <f t="shared" si="15"/>
        <v>0</v>
      </c>
      <c r="Z62" s="79"/>
      <c r="AA62" s="80">
        <f t="shared" si="16"/>
        <v>0</v>
      </c>
      <c r="AB62" s="45"/>
      <c r="AC62" s="45"/>
      <c r="AD62" s="46"/>
      <c r="AE62" s="45"/>
      <c r="AF62" s="45"/>
      <c r="AG62" s="45"/>
    </row>
    <row r="63" spans="1:33">
      <c r="J63"/>
      <c r="V63" s="78">
        <f t="shared" si="13"/>
        <v>0</v>
      </c>
      <c r="W63" s="72">
        <f t="shared" si="14"/>
        <v>0</v>
      </c>
      <c r="X63" s="56"/>
      <c r="Y63" s="56">
        <f t="shared" si="15"/>
        <v>0</v>
      </c>
      <c r="Z63" s="79"/>
      <c r="AA63" s="80">
        <f t="shared" si="16"/>
        <v>0</v>
      </c>
      <c r="AB63" s="45"/>
      <c r="AC63" s="45"/>
      <c r="AD63" s="46"/>
      <c r="AE63" s="45"/>
      <c r="AF63" s="45"/>
      <c r="AG63" s="45"/>
    </row>
    <row r="64" spans="1:33">
      <c r="J64"/>
      <c r="V64" s="78">
        <f t="shared" si="13"/>
        <v>0</v>
      </c>
      <c r="W64" s="72">
        <f t="shared" si="14"/>
        <v>0</v>
      </c>
      <c r="X64" s="56"/>
      <c r="Y64" s="56">
        <f t="shared" si="15"/>
        <v>0</v>
      </c>
      <c r="Z64" s="79"/>
      <c r="AA64" s="80">
        <f t="shared" si="16"/>
        <v>0</v>
      </c>
      <c r="AB64" s="45"/>
      <c r="AC64" s="45"/>
      <c r="AD64" s="46"/>
      <c r="AE64" s="45"/>
      <c r="AF64" s="45"/>
      <c r="AG64" s="45"/>
    </row>
    <row r="65" spans="10:33">
      <c r="J65"/>
      <c r="V65" s="78">
        <f t="shared" si="13"/>
        <v>0</v>
      </c>
      <c r="W65" s="72">
        <f t="shared" si="14"/>
        <v>0</v>
      </c>
      <c r="X65" s="56"/>
      <c r="Y65" s="56">
        <f t="shared" si="15"/>
        <v>0</v>
      </c>
      <c r="Z65" s="79"/>
      <c r="AA65" s="80">
        <f t="shared" si="16"/>
        <v>0</v>
      </c>
      <c r="AB65" s="45"/>
      <c r="AC65" s="45"/>
      <c r="AD65" s="46"/>
      <c r="AE65" s="45"/>
      <c r="AF65" s="45"/>
      <c r="AG65" s="45"/>
    </row>
    <row r="66" spans="10:33">
      <c r="J66"/>
      <c r="V66" s="78">
        <f t="shared" si="13"/>
        <v>0</v>
      </c>
      <c r="W66" s="72">
        <f t="shared" si="14"/>
        <v>0</v>
      </c>
      <c r="X66" s="56"/>
      <c r="Y66" s="56">
        <f t="shared" si="15"/>
        <v>0</v>
      </c>
      <c r="Z66" s="79"/>
      <c r="AA66" s="80">
        <f t="shared" si="16"/>
        <v>0</v>
      </c>
      <c r="AB66" s="45"/>
      <c r="AC66" s="45"/>
      <c r="AD66" s="46"/>
      <c r="AE66" s="45"/>
      <c r="AF66" s="45"/>
      <c r="AG66" s="45"/>
    </row>
    <row r="67" spans="10:33">
      <c r="J67"/>
      <c r="V67" s="78">
        <f t="shared" si="13"/>
        <v>0</v>
      </c>
      <c r="W67" s="72">
        <f t="shared" si="14"/>
        <v>0</v>
      </c>
      <c r="X67" s="56"/>
      <c r="Y67" s="56">
        <f t="shared" si="15"/>
        <v>0</v>
      </c>
      <c r="Z67" s="79"/>
      <c r="AA67" s="80">
        <f t="shared" si="16"/>
        <v>0</v>
      </c>
      <c r="AB67" s="45"/>
      <c r="AC67" s="45"/>
      <c r="AD67" s="46"/>
      <c r="AE67" s="45"/>
      <c r="AF67" s="45"/>
      <c r="AG67" s="45"/>
    </row>
    <row r="68" spans="10:33">
      <c r="J68"/>
      <c r="V68" s="78">
        <f t="shared" si="13"/>
        <v>0</v>
      </c>
      <c r="W68" s="72">
        <f t="shared" si="14"/>
        <v>0</v>
      </c>
      <c r="X68" s="56"/>
      <c r="Y68" s="56">
        <f t="shared" si="15"/>
        <v>0</v>
      </c>
      <c r="Z68" s="79"/>
      <c r="AA68" s="80">
        <f t="shared" si="16"/>
        <v>0</v>
      </c>
      <c r="AB68" s="45"/>
      <c r="AC68" s="45"/>
      <c r="AD68" s="46"/>
      <c r="AE68" s="45"/>
      <c r="AF68" s="45"/>
      <c r="AG68" s="45"/>
    </row>
    <row r="69" spans="10:33" ht="7.5" customHeight="1">
      <c r="J69"/>
      <c r="V69" s="78">
        <f t="shared" si="13"/>
        <v>0</v>
      </c>
      <c r="W69" s="72">
        <f t="shared" si="14"/>
        <v>0</v>
      </c>
      <c r="X69" s="56"/>
      <c r="Y69" s="56">
        <f t="shared" si="15"/>
        <v>0</v>
      </c>
      <c r="Z69" s="79"/>
      <c r="AA69" s="80">
        <f t="shared" si="16"/>
        <v>0</v>
      </c>
      <c r="AB69" s="45"/>
      <c r="AC69" s="45"/>
      <c r="AD69" s="46"/>
      <c r="AE69" s="45"/>
      <c r="AF69" s="45"/>
      <c r="AG69" s="45"/>
    </row>
    <row r="70" spans="10:33">
      <c r="J70"/>
      <c r="V70" s="78">
        <f t="shared" si="13"/>
        <v>0</v>
      </c>
      <c r="W70" s="72">
        <f t="shared" si="14"/>
        <v>0</v>
      </c>
      <c r="X70" s="56"/>
      <c r="Y70" s="56">
        <f t="shared" si="15"/>
        <v>0</v>
      </c>
      <c r="Z70" s="79"/>
      <c r="AA70" s="80">
        <f t="shared" si="16"/>
        <v>0</v>
      </c>
      <c r="AB70" s="45"/>
      <c r="AC70" s="45"/>
      <c r="AD70" s="46"/>
      <c r="AE70" s="45"/>
      <c r="AF70" s="45"/>
      <c r="AG70" s="45"/>
    </row>
    <row r="71" spans="10:33">
      <c r="J71"/>
      <c r="V71" s="81">
        <f>SUM(V35:V70)</f>
        <v>0</v>
      </c>
      <c r="W71" s="82">
        <f>SUM(W35:W70)</f>
        <v>0</v>
      </c>
      <c r="X71" s="82"/>
      <c r="Y71" s="82">
        <f>SUM(Y35:Y70)</f>
        <v>0</v>
      </c>
      <c r="Z71" s="82" t="s">
        <v>28</v>
      </c>
      <c r="AA71" s="83">
        <f>SUM(AA35:AA70)</f>
        <v>0</v>
      </c>
      <c r="AB71" s="45"/>
      <c r="AC71" s="45"/>
      <c r="AD71" s="46"/>
      <c r="AE71" s="45"/>
      <c r="AF71" s="45"/>
      <c r="AG71" s="45"/>
    </row>
    <row r="72" spans="10:33">
      <c r="J72"/>
      <c r="V72" s="84" t="s">
        <v>28</v>
      </c>
      <c r="W72" s="45"/>
      <c r="X72" s="45"/>
      <c r="Y72" s="45"/>
      <c r="Z72" s="45"/>
      <c r="AA72" s="45"/>
      <c r="AB72" s="45"/>
      <c r="AC72" s="45"/>
      <c r="AD72" s="46"/>
      <c r="AE72" s="45"/>
      <c r="AF72" s="45"/>
      <c r="AG72" s="45"/>
    </row>
    <row r="73" spans="10:33">
      <c r="J73"/>
      <c r="V73" s="84" t="s">
        <v>28</v>
      </c>
      <c r="W73" s="45"/>
      <c r="X73" s="45"/>
      <c r="Y73" s="45"/>
      <c r="Z73" s="45"/>
      <c r="AA73" s="45"/>
      <c r="AB73" s="45"/>
      <c r="AC73" s="45"/>
      <c r="AD73" s="46"/>
      <c r="AE73" s="45"/>
      <c r="AF73" s="45"/>
      <c r="AG73" s="45"/>
    </row>
    <row r="74" spans="10:33">
      <c r="J74"/>
      <c r="V74" s="85" t="s">
        <v>2</v>
      </c>
      <c r="W74" s="45"/>
      <c r="X74" s="45"/>
      <c r="Y74" s="45"/>
      <c r="Z74" s="45"/>
      <c r="AA74" s="45"/>
      <c r="AB74" s="45"/>
      <c r="AC74" s="45"/>
      <c r="AD74" s="46"/>
      <c r="AE74" s="45"/>
      <c r="AF74" s="45"/>
      <c r="AG74" s="45"/>
    </row>
    <row r="75" spans="10:33">
      <c r="J75"/>
      <c r="V75" s="45" t="s">
        <v>3</v>
      </c>
      <c r="W75" s="45"/>
      <c r="X75" s="45"/>
      <c r="Y75" s="45"/>
      <c r="Z75" s="45"/>
      <c r="AA75" s="45"/>
      <c r="AB75" s="45"/>
      <c r="AC75" s="45"/>
      <c r="AD75" s="46"/>
      <c r="AE75" s="45"/>
      <c r="AF75" s="45"/>
      <c r="AG75" s="45"/>
    </row>
    <row r="76" spans="10:33">
      <c r="J76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</row>
    <row r="77" spans="10:33">
      <c r="J77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</row>
    <row r="78" spans="10:33">
      <c r="J78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</row>
    <row r="79" spans="10:33">
      <c r="J79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</row>
    <row r="80" spans="10:33">
      <c r="J80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</row>
    <row r="81" spans="10:33">
      <c r="J81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</row>
    <row r="82" spans="10:33">
      <c r="J82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</row>
    <row r="83" spans="10:33">
      <c r="J83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</row>
    <row r="84" spans="10:33">
      <c r="J84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</row>
    <row r="85" spans="10:33">
      <c r="J8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</row>
    <row r="86" spans="10:33">
      <c r="J86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</row>
    <row r="87" spans="10:33">
      <c r="J87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</row>
    <row r="88" spans="10:33">
      <c r="J88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</row>
    <row r="89" spans="10:33">
      <c r="J89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</row>
    <row r="90" spans="10:33">
      <c r="J90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</row>
    <row r="91" spans="10:33">
      <c r="J91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</row>
    <row r="92" spans="10:33">
      <c r="J92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</row>
    <row r="93" spans="10:33">
      <c r="J93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</row>
    <row r="94" spans="10:33">
      <c r="J94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</row>
    <row r="95" spans="10:33">
      <c r="J9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</row>
    <row r="96" spans="10:33">
      <c r="J96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</row>
    <row r="97" spans="10:33">
      <c r="J97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</row>
    <row r="98" spans="10:33">
      <c r="J98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</row>
    <row r="99" spans="10:33">
      <c r="J99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</row>
    <row r="100" spans="10:33">
      <c r="J100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</row>
    <row r="101" spans="10:33">
      <c r="J101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</row>
    <row r="102" spans="10:33">
      <c r="J102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</row>
    <row r="103" spans="10:33">
      <c r="J103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</row>
    <row r="104" spans="10:33">
      <c r="J104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</row>
    <row r="105" spans="10:33">
      <c r="J10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</row>
    <row r="106" spans="10:33">
      <c r="J106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</row>
    <row r="107" spans="10:33">
      <c r="J107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</row>
    <row r="108" spans="10:33">
      <c r="J108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</row>
    <row r="109" spans="10:33">
      <c r="J109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</row>
    <row r="110" spans="10:33">
      <c r="J110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</row>
    <row r="111" spans="10:33">
      <c r="J111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</row>
    <row r="112" spans="10:33">
      <c r="J112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</row>
    <row r="113" spans="2:33">
      <c r="J113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</row>
    <row r="114" spans="2:33">
      <c r="J114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</row>
    <row r="115" spans="2:33">
      <c r="J11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</row>
    <row r="116" spans="2:33">
      <c r="J116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</row>
    <row r="117" spans="2:33">
      <c r="J117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</row>
    <row r="118" spans="2:33">
      <c r="J118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</row>
    <row r="119" spans="2:33">
      <c r="J119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</row>
    <row r="120" spans="2:33">
      <c r="B120" s="34" t="s">
        <v>28</v>
      </c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</row>
    <row r="121" spans="2:33"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</row>
    <row r="122" spans="2:33"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</row>
    <row r="133" spans="2:4">
      <c r="B133" s="35"/>
    </row>
    <row r="134" spans="2:4">
      <c r="B134" s="35"/>
    </row>
    <row r="135" spans="2:4">
      <c r="B135" s="35"/>
    </row>
    <row r="136" spans="2:4">
      <c r="B136" s="35"/>
    </row>
    <row r="137" spans="2:4">
      <c r="B137" s="35"/>
    </row>
    <row r="138" spans="2:4">
      <c r="B138" s="35"/>
    </row>
    <row r="139" spans="2:4">
      <c r="B139" s="35"/>
    </row>
    <row r="140" spans="2:4">
      <c r="B140" s="35"/>
    </row>
    <row r="141" spans="2:4">
      <c r="B141" s="35" t="s">
        <v>28</v>
      </c>
      <c r="C141" s="35" t="s">
        <v>28</v>
      </c>
      <c r="D141" s="35" t="s">
        <v>28</v>
      </c>
    </row>
  </sheetData>
  <sortState ref="B6:C13">
    <sortCondition ref="B6:B13"/>
  </sortState>
  <hyperlinks>
    <hyperlink ref="V4" r:id="rId1"/>
    <hyperlink ref="V75" r:id="rId2"/>
  </hyperlinks>
  <pageMargins left="0" right="0" top="0.39410000000000006" bottom="0.39410000000000006" header="0" footer="0"/>
  <pageSetup fitToWidth="0" fitToHeight="0" pageOrder="overThenDown" orientation="landscape" useFirstPageNumber="1" r:id="rId3"/>
  <headerFooter>
    <oddHeader>&amp;C&amp;A</oddHeader>
    <oddFooter>&amp;CPage &amp;P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workbookViewId="0">
      <selection activeCell="I18" sqref="I18"/>
    </sheetView>
  </sheetViews>
  <sheetFormatPr defaultRowHeight="14.25"/>
  <cols>
    <col min="1" max="4" width="10.75" customWidth="1"/>
    <col min="5" max="5" width="12.875" customWidth="1"/>
    <col min="6" max="7" width="10.75" customWidth="1"/>
    <col min="8" max="8" width="10.75" style="32" customWidth="1"/>
    <col min="9" max="9" width="10.75" customWidth="1"/>
    <col min="10" max="10" width="9.625" customWidth="1"/>
    <col min="11" max="11" width="11.625" customWidth="1"/>
    <col min="12" max="12" width="10.75" customWidth="1"/>
    <col min="13" max="13" width="11.5" customWidth="1"/>
    <col min="14" max="14" width="11.875" customWidth="1"/>
  </cols>
  <sheetData>
    <row r="1" spans="1:11">
      <c r="A1" t="s">
        <v>28</v>
      </c>
    </row>
    <row r="2" spans="1:11" ht="15">
      <c r="A2" s="30" t="s">
        <v>58</v>
      </c>
      <c r="E2" s="30" t="s">
        <v>59</v>
      </c>
    </row>
    <row r="3" spans="1:11" ht="42.75">
      <c r="A3" s="36" t="s">
        <v>60</v>
      </c>
      <c r="B3" s="20" t="s">
        <v>11</v>
      </c>
      <c r="C3" s="21" t="s">
        <v>61</v>
      </c>
      <c r="E3" s="37" t="s">
        <v>62</v>
      </c>
      <c r="F3" s="37" t="s">
        <v>63</v>
      </c>
      <c r="G3" s="37" t="s">
        <v>64</v>
      </c>
      <c r="H3" s="38" t="s">
        <v>65</v>
      </c>
    </row>
    <row r="4" spans="1:11">
      <c r="A4" s="39">
        <v>1</v>
      </c>
      <c r="B4" s="18">
        <f>MIN(Sheet1!B6:B41)</f>
        <v>0</v>
      </c>
      <c r="C4" s="22" t="e">
        <f t="shared" ref="C4:C35" si="0">a*B4^2+b*B4+cc</f>
        <v>#DIV/0!</v>
      </c>
      <c r="E4" s="40">
        <f>Sheet1!N6</f>
        <v>0</v>
      </c>
      <c r="F4" s="40" t="e">
        <f t="shared" ref="F4:F35" si="1">a*E4^2+b*E4+cc</f>
        <v>#DIV/0!</v>
      </c>
      <c r="G4" s="40" t="e">
        <f>F4-Sheet1!C6</f>
        <v>#DIV/0!</v>
      </c>
      <c r="H4" s="41" t="e">
        <f>IF(COUNT($E4)=1,-G4/MAX($F$4:$F$53),"")</f>
        <v>#DIV/0!</v>
      </c>
      <c r="J4" t="s">
        <v>46</v>
      </c>
      <c r="K4" t="e">
        <f>a</f>
        <v>#DIV/0!</v>
      </c>
    </row>
    <row r="5" spans="1:11">
      <c r="A5" s="39">
        <v>2</v>
      </c>
      <c r="B5" s="18">
        <f t="shared" ref="B5:B52" si="2">$B$4+(A4*($B$53-$B$4)/50)</f>
        <v>0</v>
      </c>
      <c r="C5" s="22" t="e">
        <f t="shared" si="0"/>
        <v>#DIV/0!</v>
      </c>
      <c r="E5" s="40">
        <f>Sheet1!N7</f>
        <v>0</v>
      </c>
      <c r="F5" s="40" t="e">
        <f t="shared" si="1"/>
        <v>#DIV/0!</v>
      </c>
      <c r="G5" s="40" t="e">
        <f>F5-Sheet1!C7</f>
        <v>#DIV/0!</v>
      </c>
      <c r="H5" s="41" t="e">
        <f t="shared" ref="H4:H35" si="3">IF(COUNT($E5)=1,-G5/MAX($F$4:$F$23),"")</f>
        <v>#DIV/0!</v>
      </c>
      <c r="J5" t="s">
        <v>47</v>
      </c>
      <c r="K5" t="e">
        <f>b</f>
        <v>#DIV/0!</v>
      </c>
    </row>
    <row r="6" spans="1:11">
      <c r="A6" s="39">
        <v>3</v>
      </c>
      <c r="B6" s="18">
        <f t="shared" si="2"/>
        <v>0</v>
      </c>
      <c r="C6" s="22" t="e">
        <f t="shared" si="0"/>
        <v>#DIV/0!</v>
      </c>
      <c r="E6" s="40">
        <f>Sheet1!N8</f>
        <v>0</v>
      </c>
      <c r="F6" s="40" t="e">
        <f t="shared" si="1"/>
        <v>#DIV/0!</v>
      </c>
      <c r="G6" s="40" t="e">
        <f>F6-Sheet1!C8</f>
        <v>#DIV/0!</v>
      </c>
      <c r="H6" s="41" t="e">
        <f t="shared" si="3"/>
        <v>#DIV/0!</v>
      </c>
      <c r="J6" t="s">
        <v>48</v>
      </c>
      <c r="K6" t="e">
        <f>cc</f>
        <v>#DIV/0!</v>
      </c>
    </row>
    <row r="7" spans="1:11">
      <c r="A7" s="39">
        <v>4</v>
      </c>
      <c r="B7" s="18">
        <f t="shared" si="2"/>
        <v>0</v>
      </c>
      <c r="C7" s="22" t="e">
        <f t="shared" si="0"/>
        <v>#DIV/0!</v>
      </c>
      <c r="E7" s="40">
        <f>Sheet1!N9</f>
        <v>0</v>
      </c>
      <c r="F7" s="40" t="e">
        <f t="shared" si="1"/>
        <v>#DIV/0!</v>
      </c>
      <c r="G7" s="40" t="e">
        <f>F7-Sheet1!C9</f>
        <v>#DIV/0!</v>
      </c>
      <c r="H7" s="41" t="e">
        <f t="shared" si="3"/>
        <v>#DIV/0!</v>
      </c>
    </row>
    <row r="8" spans="1:11">
      <c r="A8" s="39">
        <v>5</v>
      </c>
      <c r="B8" s="18">
        <f t="shared" si="2"/>
        <v>0</v>
      </c>
      <c r="C8" s="22" t="e">
        <f t="shared" si="0"/>
        <v>#DIV/0!</v>
      </c>
      <c r="E8" s="40">
        <f>Sheet1!N10</f>
        <v>0</v>
      </c>
      <c r="F8" s="40" t="e">
        <f t="shared" si="1"/>
        <v>#DIV/0!</v>
      </c>
      <c r="G8" s="40" t="e">
        <f>F8-Sheet1!C10</f>
        <v>#DIV/0!</v>
      </c>
      <c r="H8" s="41" t="e">
        <f t="shared" si="3"/>
        <v>#DIV/0!</v>
      </c>
    </row>
    <row r="9" spans="1:11">
      <c r="A9" s="39">
        <v>6</v>
      </c>
      <c r="B9" s="18">
        <f t="shared" si="2"/>
        <v>0</v>
      </c>
      <c r="C9" s="22" t="e">
        <f t="shared" si="0"/>
        <v>#DIV/0!</v>
      </c>
      <c r="E9" s="40">
        <f>Sheet1!N11</f>
        <v>0</v>
      </c>
      <c r="F9" s="40" t="e">
        <f t="shared" si="1"/>
        <v>#DIV/0!</v>
      </c>
      <c r="G9" s="40" t="e">
        <f>F9-Sheet1!C11</f>
        <v>#DIV/0!</v>
      </c>
      <c r="H9" s="41" t="e">
        <f t="shared" si="3"/>
        <v>#DIV/0!</v>
      </c>
    </row>
    <row r="10" spans="1:11">
      <c r="A10" s="39">
        <v>7</v>
      </c>
      <c r="B10" s="18">
        <f t="shared" si="2"/>
        <v>0</v>
      </c>
      <c r="C10" s="22" t="e">
        <f t="shared" si="0"/>
        <v>#DIV/0!</v>
      </c>
      <c r="E10" s="40">
        <f>Sheet1!N12</f>
        <v>0</v>
      </c>
      <c r="F10" s="40" t="e">
        <f t="shared" si="1"/>
        <v>#DIV/0!</v>
      </c>
      <c r="G10" s="40" t="e">
        <f>F10-Sheet1!C12</f>
        <v>#DIV/0!</v>
      </c>
      <c r="H10" s="41" t="e">
        <f t="shared" si="3"/>
        <v>#DIV/0!</v>
      </c>
    </row>
    <row r="11" spans="1:11">
      <c r="A11" s="39">
        <v>8</v>
      </c>
      <c r="B11" s="18">
        <f t="shared" si="2"/>
        <v>0</v>
      </c>
      <c r="C11" s="22" t="e">
        <f t="shared" si="0"/>
        <v>#DIV/0!</v>
      </c>
      <c r="E11" s="40">
        <f>Sheet1!N13</f>
        <v>0</v>
      </c>
      <c r="F11" s="40" t="e">
        <f t="shared" si="1"/>
        <v>#DIV/0!</v>
      </c>
      <c r="G11" s="40" t="e">
        <f>F11-Sheet1!C13</f>
        <v>#DIV/0!</v>
      </c>
      <c r="H11" s="41" t="e">
        <f t="shared" si="3"/>
        <v>#DIV/0!</v>
      </c>
    </row>
    <row r="12" spans="1:11">
      <c r="A12" s="39">
        <v>9</v>
      </c>
      <c r="B12" s="18">
        <f t="shared" si="2"/>
        <v>0</v>
      </c>
      <c r="C12" s="22" t="e">
        <f t="shared" si="0"/>
        <v>#DIV/0!</v>
      </c>
      <c r="E12" s="40">
        <f>Sheet1!N14</f>
        <v>0</v>
      </c>
      <c r="F12" s="40" t="e">
        <f t="shared" si="1"/>
        <v>#DIV/0!</v>
      </c>
      <c r="G12" s="40" t="e">
        <f>F12-Sheet1!C14</f>
        <v>#DIV/0!</v>
      </c>
      <c r="H12" s="41" t="e">
        <f t="shared" si="3"/>
        <v>#DIV/0!</v>
      </c>
    </row>
    <row r="13" spans="1:11">
      <c r="A13" s="39">
        <v>10</v>
      </c>
      <c r="B13" s="18">
        <f t="shared" si="2"/>
        <v>0</v>
      </c>
      <c r="C13" s="22" t="e">
        <f t="shared" si="0"/>
        <v>#DIV/0!</v>
      </c>
      <c r="E13" s="40">
        <f>Sheet1!N15</f>
        <v>0</v>
      </c>
      <c r="F13" s="40" t="e">
        <f t="shared" si="1"/>
        <v>#DIV/0!</v>
      </c>
      <c r="G13" s="40" t="e">
        <f>F13-Sheet1!C15</f>
        <v>#DIV/0!</v>
      </c>
      <c r="H13" s="41" t="e">
        <f t="shared" si="3"/>
        <v>#DIV/0!</v>
      </c>
    </row>
    <row r="14" spans="1:11">
      <c r="A14" s="39">
        <v>11</v>
      </c>
      <c r="B14" s="18">
        <f t="shared" si="2"/>
        <v>0</v>
      </c>
      <c r="C14" s="22" t="e">
        <f t="shared" si="0"/>
        <v>#DIV/0!</v>
      </c>
      <c r="E14" s="40">
        <f>Sheet1!N16</f>
        <v>0</v>
      </c>
      <c r="F14" s="40" t="e">
        <f t="shared" si="1"/>
        <v>#DIV/0!</v>
      </c>
      <c r="G14" s="40" t="e">
        <f>F14-Sheet1!C16</f>
        <v>#DIV/0!</v>
      </c>
      <c r="H14" s="41" t="e">
        <f t="shared" si="3"/>
        <v>#DIV/0!</v>
      </c>
    </row>
    <row r="15" spans="1:11">
      <c r="A15" s="39">
        <v>12</v>
      </c>
      <c r="B15" s="18">
        <f t="shared" si="2"/>
        <v>0</v>
      </c>
      <c r="C15" s="22" t="e">
        <f t="shared" si="0"/>
        <v>#DIV/0!</v>
      </c>
      <c r="E15" s="40">
        <f>Sheet1!N17</f>
        <v>0</v>
      </c>
      <c r="F15" s="40" t="e">
        <f t="shared" si="1"/>
        <v>#DIV/0!</v>
      </c>
      <c r="G15" s="40" t="e">
        <f>F15-Sheet1!C17</f>
        <v>#DIV/0!</v>
      </c>
      <c r="H15" s="41" t="e">
        <f t="shared" si="3"/>
        <v>#DIV/0!</v>
      </c>
    </row>
    <row r="16" spans="1:11">
      <c r="A16" s="39">
        <v>13</v>
      </c>
      <c r="B16" s="18">
        <f t="shared" si="2"/>
        <v>0</v>
      </c>
      <c r="C16" s="22" t="e">
        <f t="shared" si="0"/>
        <v>#DIV/0!</v>
      </c>
      <c r="E16" s="40">
        <f>Sheet1!N18</f>
        <v>0</v>
      </c>
      <c r="F16" s="40" t="e">
        <f t="shared" si="1"/>
        <v>#DIV/0!</v>
      </c>
      <c r="G16" s="40" t="e">
        <f>F16-Sheet1!C18</f>
        <v>#DIV/0!</v>
      </c>
      <c r="H16" s="41" t="e">
        <f t="shared" si="3"/>
        <v>#DIV/0!</v>
      </c>
    </row>
    <row r="17" spans="1:8">
      <c r="A17" s="39">
        <v>14</v>
      </c>
      <c r="B17" s="18">
        <f t="shared" si="2"/>
        <v>0</v>
      </c>
      <c r="C17" s="22" t="e">
        <f t="shared" si="0"/>
        <v>#DIV/0!</v>
      </c>
      <c r="E17" s="40">
        <f>Sheet1!N19</f>
        <v>0</v>
      </c>
      <c r="F17" s="40" t="e">
        <f t="shared" si="1"/>
        <v>#DIV/0!</v>
      </c>
      <c r="G17" s="40" t="e">
        <f>F17-Sheet1!C19</f>
        <v>#DIV/0!</v>
      </c>
      <c r="H17" s="41" t="e">
        <f t="shared" si="3"/>
        <v>#DIV/0!</v>
      </c>
    </row>
    <row r="18" spans="1:8">
      <c r="A18" s="39">
        <v>15</v>
      </c>
      <c r="B18" s="18">
        <f t="shared" si="2"/>
        <v>0</v>
      </c>
      <c r="C18" s="22" t="e">
        <f t="shared" si="0"/>
        <v>#DIV/0!</v>
      </c>
      <c r="E18" s="40">
        <f>Sheet1!N20</f>
        <v>0</v>
      </c>
      <c r="F18" s="40" t="e">
        <f t="shared" si="1"/>
        <v>#DIV/0!</v>
      </c>
      <c r="G18" s="40" t="e">
        <f>F18-Sheet1!C20</f>
        <v>#DIV/0!</v>
      </c>
      <c r="H18" s="41" t="e">
        <f t="shared" si="3"/>
        <v>#DIV/0!</v>
      </c>
    </row>
    <row r="19" spans="1:8">
      <c r="A19" s="39">
        <v>16</v>
      </c>
      <c r="B19" s="18">
        <f t="shared" si="2"/>
        <v>0</v>
      </c>
      <c r="C19" s="22" t="e">
        <f t="shared" si="0"/>
        <v>#DIV/0!</v>
      </c>
      <c r="E19" s="40">
        <f>Sheet1!N21</f>
        <v>0</v>
      </c>
      <c r="F19" s="40" t="e">
        <f t="shared" si="1"/>
        <v>#DIV/0!</v>
      </c>
      <c r="G19" s="40" t="e">
        <f>F19-Sheet1!C21</f>
        <v>#DIV/0!</v>
      </c>
      <c r="H19" s="41" t="e">
        <f t="shared" si="3"/>
        <v>#DIV/0!</v>
      </c>
    </row>
    <row r="20" spans="1:8">
      <c r="A20" s="39">
        <v>17</v>
      </c>
      <c r="B20" s="18">
        <f t="shared" si="2"/>
        <v>0</v>
      </c>
      <c r="C20" s="22" t="e">
        <f t="shared" si="0"/>
        <v>#DIV/0!</v>
      </c>
      <c r="E20" s="40">
        <f>Sheet1!N22</f>
        <v>0</v>
      </c>
      <c r="F20" s="40" t="e">
        <f t="shared" si="1"/>
        <v>#DIV/0!</v>
      </c>
      <c r="G20" s="40" t="e">
        <f>F20-Sheet1!C22</f>
        <v>#DIV/0!</v>
      </c>
      <c r="H20" s="41" t="e">
        <f t="shared" si="3"/>
        <v>#DIV/0!</v>
      </c>
    </row>
    <row r="21" spans="1:8">
      <c r="A21" s="39">
        <v>18</v>
      </c>
      <c r="B21" s="18">
        <f t="shared" si="2"/>
        <v>0</v>
      </c>
      <c r="C21" s="22" t="e">
        <f t="shared" si="0"/>
        <v>#DIV/0!</v>
      </c>
      <c r="E21" s="40">
        <f>Sheet1!N23</f>
        <v>0</v>
      </c>
      <c r="F21" s="40" t="e">
        <f t="shared" si="1"/>
        <v>#DIV/0!</v>
      </c>
      <c r="G21" s="40" t="e">
        <f>F21-Sheet1!C23</f>
        <v>#DIV/0!</v>
      </c>
      <c r="H21" s="41" t="e">
        <f t="shared" si="3"/>
        <v>#DIV/0!</v>
      </c>
    </row>
    <row r="22" spans="1:8">
      <c r="A22" s="39">
        <v>19</v>
      </c>
      <c r="B22" s="18">
        <f t="shared" si="2"/>
        <v>0</v>
      </c>
      <c r="C22" s="22" t="e">
        <f t="shared" si="0"/>
        <v>#DIV/0!</v>
      </c>
      <c r="E22" s="40">
        <f>Sheet1!N24</f>
        <v>0</v>
      </c>
      <c r="F22" s="40" t="e">
        <f t="shared" si="1"/>
        <v>#DIV/0!</v>
      </c>
      <c r="G22" s="40" t="e">
        <f>F22-Sheet1!C24</f>
        <v>#DIV/0!</v>
      </c>
      <c r="H22" s="41" t="e">
        <f t="shared" si="3"/>
        <v>#DIV/0!</v>
      </c>
    </row>
    <row r="23" spans="1:8">
      <c r="A23" s="39">
        <v>20</v>
      </c>
      <c r="B23" s="18">
        <f t="shared" si="2"/>
        <v>0</v>
      </c>
      <c r="C23" s="22" t="e">
        <f t="shared" si="0"/>
        <v>#DIV/0!</v>
      </c>
      <c r="E23" s="40">
        <f>Sheet1!N25</f>
        <v>0</v>
      </c>
      <c r="F23" s="40" t="e">
        <f t="shared" si="1"/>
        <v>#DIV/0!</v>
      </c>
      <c r="G23" s="40" t="e">
        <f>F23-Sheet1!C25</f>
        <v>#DIV/0!</v>
      </c>
      <c r="H23" s="42" t="e">
        <f t="shared" si="3"/>
        <v>#DIV/0!</v>
      </c>
    </row>
    <row r="24" spans="1:8">
      <c r="A24" s="39">
        <v>21</v>
      </c>
      <c r="B24" s="18">
        <f t="shared" si="2"/>
        <v>0</v>
      </c>
      <c r="C24" s="22" t="e">
        <f t="shared" si="0"/>
        <v>#DIV/0!</v>
      </c>
      <c r="E24" s="40">
        <f>Sheet1!N26</f>
        <v>0</v>
      </c>
      <c r="F24" s="40" t="e">
        <f t="shared" si="1"/>
        <v>#DIV/0!</v>
      </c>
      <c r="G24" s="40" t="e">
        <f>F24-Sheet1!C26</f>
        <v>#DIV/0!</v>
      </c>
      <c r="H24" s="42" t="e">
        <f t="shared" si="3"/>
        <v>#DIV/0!</v>
      </c>
    </row>
    <row r="25" spans="1:8">
      <c r="A25" s="39">
        <v>22</v>
      </c>
      <c r="B25" s="18">
        <f t="shared" si="2"/>
        <v>0</v>
      </c>
      <c r="C25" s="22" t="e">
        <f t="shared" si="0"/>
        <v>#DIV/0!</v>
      </c>
      <c r="E25" s="40">
        <f>Sheet1!N27</f>
        <v>0</v>
      </c>
      <c r="F25" s="40" t="e">
        <f t="shared" si="1"/>
        <v>#DIV/0!</v>
      </c>
      <c r="G25" s="40" t="e">
        <f>F25-Sheet1!C27</f>
        <v>#DIV/0!</v>
      </c>
      <c r="H25" s="42" t="e">
        <f t="shared" si="3"/>
        <v>#DIV/0!</v>
      </c>
    </row>
    <row r="26" spans="1:8">
      <c r="A26" s="39">
        <v>23</v>
      </c>
      <c r="B26" s="18">
        <f t="shared" si="2"/>
        <v>0</v>
      </c>
      <c r="C26" s="22" t="e">
        <f t="shared" si="0"/>
        <v>#DIV/0!</v>
      </c>
      <c r="E26" s="40">
        <f>Sheet1!N28</f>
        <v>0</v>
      </c>
      <c r="F26" s="40" t="e">
        <f t="shared" si="1"/>
        <v>#DIV/0!</v>
      </c>
      <c r="G26" s="40" t="e">
        <f>F26-Sheet1!C28</f>
        <v>#DIV/0!</v>
      </c>
      <c r="H26" s="42" t="e">
        <f t="shared" si="3"/>
        <v>#DIV/0!</v>
      </c>
    </row>
    <row r="27" spans="1:8">
      <c r="A27" s="39">
        <v>24</v>
      </c>
      <c r="B27" s="18">
        <f t="shared" si="2"/>
        <v>0</v>
      </c>
      <c r="C27" s="22" t="e">
        <f t="shared" si="0"/>
        <v>#DIV/0!</v>
      </c>
      <c r="E27" s="40">
        <f>Sheet1!N29</f>
        <v>0</v>
      </c>
      <c r="F27" s="40" t="e">
        <f t="shared" si="1"/>
        <v>#DIV/0!</v>
      </c>
      <c r="G27" s="40" t="e">
        <f>F27-Sheet1!C29</f>
        <v>#DIV/0!</v>
      </c>
      <c r="H27" s="42" t="e">
        <f t="shared" si="3"/>
        <v>#DIV/0!</v>
      </c>
    </row>
    <row r="28" spans="1:8">
      <c r="A28" s="39">
        <v>25</v>
      </c>
      <c r="B28" s="18">
        <f t="shared" si="2"/>
        <v>0</v>
      </c>
      <c r="C28" s="22" t="e">
        <f t="shared" si="0"/>
        <v>#DIV/0!</v>
      </c>
      <c r="E28">
        <f>Sheet1!N30</f>
        <v>0</v>
      </c>
      <c r="F28" s="40" t="e">
        <f t="shared" si="1"/>
        <v>#DIV/0!</v>
      </c>
      <c r="G28" s="40" t="e">
        <f>F28-Sheet1!C30</f>
        <v>#DIV/0!</v>
      </c>
      <c r="H28" s="42" t="e">
        <f t="shared" ref="H28" si="4">IF(COUNT($E28)=1,-G28/MAX($F$4:$F$23),"")</f>
        <v>#DIV/0!</v>
      </c>
    </row>
    <row r="29" spans="1:8">
      <c r="A29" s="39">
        <v>26</v>
      </c>
      <c r="B29" s="18">
        <f t="shared" si="2"/>
        <v>0</v>
      </c>
      <c r="C29" s="22" t="e">
        <f t="shared" si="0"/>
        <v>#DIV/0!</v>
      </c>
      <c r="E29">
        <f>Sheet1!N31</f>
        <v>0</v>
      </c>
      <c r="F29" s="40" t="e">
        <f t="shared" si="1"/>
        <v>#DIV/0!</v>
      </c>
      <c r="G29" s="40" t="e">
        <f>F29-Sheet1!C31</f>
        <v>#DIV/0!</v>
      </c>
      <c r="H29" s="42" t="e">
        <f t="shared" si="3"/>
        <v>#DIV/0!</v>
      </c>
    </row>
    <row r="30" spans="1:8">
      <c r="A30" s="39">
        <v>27</v>
      </c>
      <c r="B30" s="18">
        <f t="shared" si="2"/>
        <v>0</v>
      </c>
      <c r="C30" s="22" t="e">
        <f t="shared" si="0"/>
        <v>#DIV/0!</v>
      </c>
      <c r="E30">
        <f>Sheet1!N32</f>
        <v>0</v>
      </c>
      <c r="F30" s="40" t="e">
        <f t="shared" si="1"/>
        <v>#DIV/0!</v>
      </c>
      <c r="G30" s="40" t="e">
        <f>F30-Sheet1!C32</f>
        <v>#DIV/0!</v>
      </c>
      <c r="H30" s="42" t="e">
        <f t="shared" si="3"/>
        <v>#DIV/0!</v>
      </c>
    </row>
    <row r="31" spans="1:8">
      <c r="A31" s="39">
        <v>28</v>
      </c>
      <c r="B31" s="18">
        <f t="shared" si="2"/>
        <v>0</v>
      </c>
      <c r="C31" s="22" t="e">
        <f t="shared" si="0"/>
        <v>#DIV/0!</v>
      </c>
      <c r="E31">
        <f>Sheet1!N33</f>
        <v>0</v>
      </c>
      <c r="F31" s="40" t="e">
        <f t="shared" si="1"/>
        <v>#DIV/0!</v>
      </c>
      <c r="G31" s="40" t="e">
        <f>F31-Sheet1!C33</f>
        <v>#DIV/0!</v>
      </c>
      <c r="H31" s="42" t="e">
        <f t="shared" si="3"/>
        <v>#DIV/0!</v>
      </c>
    </row>
    <row r="32" spans="1:8">
      <c r="A32" s="43">
        <v>29</v>
      </c>
      <c r="B32" s="18">
        <f t="shared" si="2"/>
        <v>0</v>
      </c>
      <c r="C32" s="22" t="e">
        <f t="shared" si="0"/>
        <v>#DIV/0!</v>
      </c>
      <c r="E32">
        <f>Sheet1!N34</f>
        <v>0</v>
      </c>
      <c r="F32" s="40" t="e">
        <f t="shared" si="1"/>
        <v>#DIV/0!</v>
      </c>
      <c r="G32" s="40" t="e">
        <f>F32-Sheet1!C34</f>
        <v>#DIV/0!</v>
      </c>
      <c r="H32" s="42" t="e">
        <f t="shared" si="3"/>
        <v>#DIV/0!</v>
      </c>
    </row>
    <row r="33" spans="1:8">
      <c r="A33" s="43">
        <v>30</v>
      </c>
      <c r="B33" s="18">
        <f t="shared" si="2"/>
        <v>0</v>
      </c>
      <c r="C33" s="22" t="e">
        <f t="shared" si="0"/>
        <v>#DIV/0!</v>
      </c>
      <c r="E33">
        <f>Sheet1!N35</f>
        <v>0</v>
      </c>
      <c r="F33" s="40" t="e">
        <f t="shared" si="1"/>
        <v>#DIV/0!</v>
      </c>
      <c r="G33" s="40" t="e">
        <f>F33-Sheet1!C35</f>
        <v>#DIV/0!</v>
      </c>
      <c r="H33" s="42" t="e">
        <f t="shared" si="3"/>
        <v>#DIV/0!</v>
      </c>
    </row>
    <row r="34" spans="1:8">
      <c r="A34" s="43">
        <v>31</v>
      </c>
      <c r="B34" s="18">
        <f t="shared" si="2"/>
        <v>0</v>
      </c>
      <c r="C34" s="22" t="e">
        <f t="shared" si="0"/>
        <v>#DIV/0!</v>
      </c>
      <c r="E34">
        <f>Sheet1!N36</f>
        <v>0</v>
      </c>
      <c r="F34" s="40" t="e">
        <f t="shared" si="1"/>
        <v>#DIV/0!</v>
      </c>
      <c r="G34" s="40" t="e">
        <f>F34-Sheet1!C36</f>
        <v>#DIV/0!</v>
      </c>
      <c r="H34" s="42" t="e">
        <f t="shared" si="3"/>
        <v>#DIV/0!</v>
      </c>
    </row>
    <row r="35" spans="1:8">
      <c r="A35" s="43">
        <v>32</v>
      </c>
      <c r="B35" s="18">
        <f t="shared" si="2"/>
        <v>0</v>
      </c>
      <c r="C35" s="22" t="e">
        <f t="shared" si="0"/>
        <v>#DIV/0!</v>
      </c>
      <c r="E35">
        <f>Sheet1!N37</f>
        <v>0</v>
      </c>
      <c r="F35" s="40" t="e">
        <f t="shared" si="1"/>
        <v>#DIV/0!</v>
      </c>
      <c r="G35" s="40" t="e">
        <f>F35-Sheet1!C37</f>
        <v>#DIV/0!</v>
      </c>
      <c r="H35" s="42" t="e">
        <f t="shared" si="3"/>
        <v>#DIV/0!</v>
      </c>
    </row>
    <row r="36" spans="1:8">
      <c r="A36" s="43">
        <v>33</v>
      </c>
      <c r="B36" s="18">
        <f t="shared" si="2"/>
        <v>0</v>
      </c>
      <c r="C36" s="22" t="e">
        <f t="shared" ref="C36:C67" si="5">a*B36^2+b*B36+cc</f>
        <v>#DIV/0!</v>
      </c>
      <c r="E36">
        <f>Sheet1!N38</f>
        <v>0</v>
      </c>
      <c r="F36" s="40" t="e">
        <f t="shared" ref="F36:F67" si="6">a*E36^2+b*E36+cc</f>
        <v>#DIV/0!</v>
      </c>
      <c r="G36" s="40" t="e">
        <f>F36-Sheet1!C38</f>
        <v>#DIV/0!</v>
      </c>
      <c r="H36" s="42" t="e">
        <f t="shared" ref="H36:H53" si="7">IF(COUNT($E36)=1,-G36/MAX($F$4:$F$23),"")</f>
        <v>#DIV/0!</v>
      </c>
    </row>
    <row r="37" spans="1:8">
      <c r="A37" s="43">
        <v>34</v>
      </c>
      <c r="B37" s="18">
        <f t="shared" si="2"/>
        <v>0</v>
      </c>
      <c r="C37" s="22" t="e">
        <f t="shared" si="5"/>
        <v>#DIV/0!</v>
      </c>
      <c r="E37">
        <f>Sheet1!N39</f>
        <v>0</v>
      </c>
      <c r="F37" s="40" t="e">
        <f t="shared" si="6"/>
        <v>#DIV/0!</v>
      </c>
      <c r="G37" s="40" t="e">
        <f>F37-Sheet1!C39</f>
        <v>#DIV/0!</v>
      </c>
      <c r="H37" s="42" t="e">
        <f t="shared" si="7"/>
        <v>#DIV/0!</v>
      </c>
    </row>
    <row r="38" spans="1:8">
      <c r="A38" s="43">
        <v>35</v>
      </c>
      <c r="B38" s="18">
        <f t="shared" si="2"/>
        <v>0</v>
      </c>
      <c r="C38" s="22" t="e">
        <f t="shared" si="5"/>
        <v>#DIV/0!</v>
      </c>
      <c r="E38">
        <f>Sheet1!N40</f>
        <v>0</v>
      </c>
      <c r="F38" s="40" t="e">
        <f t="shared" si="6"/>
        <v>#DIV/0!</v>
      </c>
      <c r="G38" s="40" t="e">
        <f>F38-Sheet1!C40</f>
        <v>#DIV/0!</v>
      </c>
      <c r="H38" s="42" t="e">
        <f t="shared" si="7"/>
        <v>#DIV/0!</v>
      </c>
    </row>
    <row r="39" spans="1:8">
      <c r="A39" s="43">
        <v>36</v>
      </c>
      <c r="B39" s="18">
        <f t="shared" si="2"/>
        <v>0</v>
      </c>
      <c r="C39" s="22" t="e">
        <f t="shared" si="5"/>
        <v>#DIV/0!</v>
      </c>
      <c r="E39">
        <f>Sheet1!N41</f>
        <v>0</v>
      </c>
      <c r="F39" s="40" t="e">
        <f t="shared" si="6"/>
        <v>#DIV/0!</v>
      </c>
      <c r="G39" s="40" t="e">
        <f>F39-Sheet1!C41</f>
        <v>#DIV/0!</v>
      </c>
      <c r="H39" s="42" t="e">
        <f t="shared" si="7"/>
        <v>#DIV/0!</v>
      </c>
    </row>
    <row r="40" spans="1:8">
      <c r="A40" s="43">
        <v>37</v>
      </c>
      <c r="B40" s="18">
        <f t="shared" si="2"/>
        <v>0</v>
      </c>
      <c r="C40" s="22" t="e">
        <f t="shared" si="5"/>
        <v>#DIV/0!</v>
      </c>
      <c r="E40">
        <f>Sheet1!N42</f>
        <v>0</v>
      </c>
      <c r="F40" s="40" t="e">
        <f t="shared" si="6"/>
        <v>#DIV/0!</v>
      </c>
      <c r="G40" s="40" t="e">
        <f>F40-Sheet1!C42</f>
        <v>#DIV/0!</v>
      </c>
      <c r="H40" s="42" t="e">
        <f t="shared" si="7"/>
        <v>#DIV/0!</v>
      </c>
    </row>
    <row r="41" spans="1:8">
      <c r="A41" s="43">
        <v>38</v>
      </c>
      <c r="B41" s="18">
        <f t="shared" si="2"/>
        <v>0</v>
      </c>
      <c r="C41" s="22" t="e">
        <f t="shared" si="5"/>
        <v>#DIV/0!</v>
      </c>
      <c r="E41">
        <f>Sheet1!N43</f>
        <v>0</v>
      </c>
      <c r="F41" s="40" t="e">
        <f t="shared" si="6"/>
        <v>#DIV/0!</v>
      </c>
      <c r="G41" s="40" t="e">
        <f>F41-Sheet1!C43</f>
        <v>#DIV/0!</v>
      </c>
      <c r="H41" s="42" t="e">
        <f t="shared" si="7"/>
        <v>#DIV/0!</v>
      </c>
    </row>
    <row r="42" spans="1:8">
      <c r="A42" s="43">
        <v>39</v>
      </c>
      <c r="B42" s="18">
        <f t="shared" si="2"/>
        <v>0</v>
      </c>
      <c r="C42" s="22" t="e">
        <f t="shared" si="5"/>
        <v>#DIV/0!</v>
      </c>
      <c r="E42">
        <f>Sheet1!N44</f>
        <v>0</v>
      </c>
      <c r="F42" s="40" t="e">
        <f t="shared" si="6"/>
        <v>#DIV/0!</v>
      </c>
      <c r="G42" s="40" t="e">
        <f>F42-Sheet1!C44</f>
        <v>#DIV/0!</v>
      </c>
      <c r="H42" s="42" t="e">
        <f t="shared" si="7"/>
        <v>#DIV/0!</v>
      </c>
    </row>
    <row r="43" spans="1:8">
      <c r="A43" s="43">
        <v>40</v>
      </c>
      <c r="B43" s="18">
        <f t="shared" si="2"/>
        <v>0</v>
      </c>
      <c r="C43" s="22" t="e">
        <f t="shared" si="5"/>
        <v>#DIV/0!</v>
      </c>
      <c r="E43">
        <f>Sheet1!N45</f>
        <v>0</v>
      </c>
      <c r="F43" s="40" t="e">
        <f t="shared" si="6"/>
        <v>#DIV/0!</v>
      </c>
      <c r="G43" s="40" t="e">
        <f>F43-Sheet1!C45</f>
        <v>#DIV/0!</v>
      </c>
      <c r="H43" s="42" t="e">
        <f t="shared" si="7"/>
        <v>#DIV/0!</v>
      </c>
    </row>
    <row r="44" spans="1:8">
      <c r="A44" s="43">
        <v>41</v>
      </c>
      <c r="B44" s="18">
        <f t="shared" si="2"/>
        <v>0</v>
      </c>
      <c r="C44" s="22" t="e">
        <f t="shared" si="5"/>
        <v>#DIV/0!</v>
      </c>
      <c r="E44">
        <f>Sheet1!N46</f>
        <v>0</v>
      </c>
      <c r="F44" s="40" t="e">
        <f t="shared" si="6"/>
        <v>#DIV/0!</v>
      </c>
      <c r="G44" s="40" t="e">
        <f>F44-Sheet1!C46</f>
        <v>#DIV/0!</v>
      </c>
      <c r="H44" s="42" t="e">
        <f t="shared" si="7"/>
        <v>#DIV/0!</v>
      </c>
    </row>
    <row r="45" spans="1:8">
      <c r="A45" s="43">
        <v>42</v>
      </c>
      <c r="B45" s="18">
        <f t="shared" si="2"/>
        <v>0</v>
      </c>
      <c r="C45" s="22" t="e">
        <f t="shared" si="5"/>
        <v>#DIV/0!</v>
      </c>
      <c r="E45">
        <f>Sheet1!N47</f>
        <v>0</v>
      </c>
      <c r="F45" s="40" t="e">
        <f t="shared" si="6"/>
        <v>#DIV/0!</v>
      </c>
      <c r="G45" s="40" t="e">
        <f>F45-Sheet1!C47</f>
        <v>#DIV/0!</v>
      </c>
      <c r="H45" s="42" t="e">
        <f t="shared" si="7"/>
        <v>#DIV/0!</v>
      </c>
    </row>
    <row r="46" spans="1:8">
      <c r="A46" s="43">
        <v>43</v>
      </c>
      <c r="B46" s="18">
        <f t="shared" si="2"/>
        <v>0</v>
      </c>
      <c r="C46" s="22" t="e">
        <f t="shared" si="5"/>
        <v>#DIV/0!</v>
      </c>
      <c r="E46">
        <f>Sheet1!N48</f>
        <v>0</v>
      </c>
      <c r="F46" s="40" t="e">
        <f t="shared" si="6"/>
        <v>#DIV/0!</v>
      </c>
      <c r="G46" s="40" t="e">
        <f>F46-Sheet1!C48</f>
        <v>#DIV/0!</v>
      </c>
      <c r="H46" s="42" t="e">
        <f t="shared" si="7"/>
        <v>#DIV/0!</v>
      </c>
    </row>
    <row r="47" spans="1:8">
      <c r="A47" s="43">
        <v>44</v>
      </c>
      <c r="B47" s="18">
        <f t="shared" si="2"/>
        <v>0</v>
      </c>
      <c r="C47" s="22" t="e">
        <f t="shared" si="5"/>
        <v>#DIV/0!</v>
      </c>
      <c r="E47">
        <f>Sheet1!N49</f>
        <v>0</v>
      </c>
      <c r="F47" s="40" t="e">
        <f t="shared" si="6"/>
        <v>#DIV/0!</v>
      </c>
      <c r="G47" s="40" t="e">
        <f>F47-Sheet1!C49</f>
        <v>#DIV/0!</v>
      </c>
      <c r="H47" s="42" t="e">
        <f t="shared" si="7"/>
        <v>#DIV/0!</v>
      </c>
    </row>
    <row r="48" spans="1:8">
      <c r="A48" s="43">
        <v>45</v>
      </c>
      <c r="B48" s="18">
        <f t="shared" si="2"/>
        <v>0</v>
      </c>
      <c r="C48" s="22" t="e">
        <f t="shared" si="5"/>
        <v>#DIV/0!</v>
      </c>
      <c r="E48">
        <f>Sheet1!N50</f>
        <v>0</v>
      </c>
      <c r="F48" s="40" t="e">
        <f t="shared" si="6"/>
        <v>#DIV/0!</v>
      </c>
      <c r="G48" s="40" t="e">
        <f>F48-Sheet1!C50</f>
        <v>#DIV/0!</v>
      </c>
      <c r="H48" s="42" t="e">
        <f t="shared" si="7"/>
        <v>#DIV/0!</v>
      </c>
    </row>
    <row r="49" spans="1:8">
      <c r="A49" s="43">
        <v>46</v>
      </c>
      <c r="B49" s="18">
        <f t="shared" si="2"/>
        <v>0</v>
      </c>
      <c r="C49" s="22" t="e">
        <f t="shared" si="5"/>
        <v>#DIV/0!</v>
      </c>
      <c r="E49" s="40">
        <f>Sheet1!N51</f>
        <v>0</v>
      </c>
      <c r="F49" s="40" t="e">
        <f t="shared" si="6"/>
        <v>#DIV/0!</v>
      </c>
      <c r="G49" s="40" t="e">
        <f>F49-Sheet1!C51</f>
        <v>#DIV/0!</v>
      </c>
      <c r="H49" s="42" t="e">
        <f t="shared" si="7"/>
        <v>#DIV/0!</v>
      </c>
    </row>
    <row r="50" spans="1:8">
      <c r="A50" s="43">
        <v>47</v>
      </c>
      <c r="B50" s="18">
        <f t="shared" si="2"/>
        <v>0</v>
      </c>
      <c r="C50" s="22" t="e">
        <f t="shared" si="5"/>
        <v>#DIV/0!</v>
      </c>
      <c r="E50" s="40">
        <f>Sheet1!N52</f>
        <v>0</v>
      </c>
      <c r="F50" s="40" t="e">
        <f t="shared" si="6"/>
        <v>#DIV/0!</v>
      </c>
      <c r="G50" s="40" t="e">
        <f>F50-Sheet1!C52</f>
        <v>#DIV/0!</v>
      </c>
      <c r="H50" s="42" t="e">
        <f t="shared" si="7"/>
        <v>#DIV/0!</v>
      </c>
    </row>
    <row r="51" spans="1:8">
      <c r="A51" s="43">
        <v>48</v>
      </c>
      <c r="B51" s="18">
        <f t="shared" si="2"/>
        <v>0</v>
      </c>
      <c r="C51" s="22" t="e">
        <f t="shared" si="5"/>
        <v>#DIV/0!</v>
      </c>
      <c r="E51" s="40">
        <f>Sheet1!N53</f>
        <v>0</v>
      </c>
      <c r="F51" s="40" t="e">
        <f t="shared" si="6"/>
        <v>#DIV/0!</v>
      </c>
      <c r="G51" s="40" t="e">
        <f>F51-Sheet1!C53</f>
        <v>#DIV/0!</v>
      </c>
      <c r="H51" s="42" t="e">
        <f t="shared" si="7"/>
        <v>#DIV/0!</v>
      </c>
    </row>
    <row r="52" spans="1:8">
      <c r="A52" s="43">
        <v>49</v>
      </c>
      <c r="B52" s="18">
        <f t="shared" si="2"/>
        <v>0</v>
      </c>
      <c r="C52" s="22" t="e">
        <f t="shared" si="5"/>
        <v>#DIV/0!</v>
      </c>
      <c r="E52" s="40">
        <f>Sheet1!N54</f>
        <v>0</v>
      </c>
      <c r="F52" s="40" t="e">
        <f t="shared" si="6"/>
        <v>#DIV/0!</v>
      </c>
      <c r="G52" s="40" t="e">
        <f>F52-Sheet1!C54</f>
        <v>#DIV/0!</v>
      </c>
      <c r="H52" s="42" t="e">
        <f t="shared" si="7"/>
        <v>#DIV/0!</v>
      </c>
    </row>
    <row r="53" spans="1:8">
      <c r="A53" s="43">
        <v>50</v>
      </c>
      <c r="B53" s="44">
        <f>MAX(Sheet1!B6:B41)</f>
        <v>0</v>
      </c>
      <c r="C53" s="22" t="e">
        <f t="shared" si="5"/>
        <v>#DIV/0!</v>
      </c>
      <c r="E53" s="40">
        <f>Sheet1!N55</f>
        <v>0</v>
      </c>
      <c r="F53" s="40" t="e">
        <f t="shared" si="6"/>
        <v>#DIV/0!</v>
      </c>
      <c r="G53" s="40" t="e">
        <f>F53-Sheet1!C55</f>
        <v>#DIV/0!</v>
      </c>
      <c r="H53" s="42" t="e">
        <f t="shared" si="7"/>
        <v>#DIV/0!</v>
      </c>
    </row>
    <row r="54" spans="1:8">
      <c r="A54" s="43" t="s">
        <v>28</v>
      </c>
    </row>
    <row r="55" spans="1:8">
      <c r="A55" s="43" t="s">
        <v>28</v>
      </c>
    </row>
  </sheetData>
  <pageMargins left="0" right="0" top="0.39410000000000006" bottom="0.39410000000000006" header="0" footer="0"/>
  <pageSetup paperSize="0" fitToWidth="0" fitToHeight="0" pageOrder="overThenDown" orientation="landscape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12883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20</vt:i4>
      </vt:variant>
    </vt:vector>
  </HeadingPairs>
  <TitlesOfParts>
    <vt:vector size="22" baseType="lpstr">
      <vt:lpstr>Sheet1</vt:lpstr>
      <vt:lpstr>Sheet2</vt:lpstr>
      <vt:lpstr>_c</vt:lpstr>
      <vt:lpstr>a</vt:lpstr>
      <vt:lpstr>b</vt:lpstr>
      <vt:lpstr>c_</vt:lpstr>
      <vt:lpstr>cc</vt:lpstr>
      <vt:lpstr>D</vt:lpstr>
      <vt:lpstr>meanx</vt:lpstr>
      <vt:lpstr>meanxy</vt:lpstr>
      <vt:lpstr>meany</vt:lpstr>
      <vt:lpstr>n</vt:lpstr>
      <vt:lpstr>Rsquared</vt:lpstr>
      <vt:lpstr>ssr</vt:lpstr>
      <vt:lpstr>ssy</vt:lpstr>
      <vt:lpstr>sumx</vt:lpstr>
      <vt:lpstr>sumx2</vt:lpstr>
      <vt:lpstr>sumx2y</vt:lpstr>
      <vt:lpstr>sumx3</vt:lpstr>
      <vt:lpstr>sumx4</vt:lpstr>
      <vt:lpstr>sumxy</vt:lpstr>
      <vt:lpstr>sumy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O'Haver</dc:creator>
  <cp:lastModifiedBy>Tom O'Haver</cp:lastModifiedBy>
  <cp:revision>215</cp:revision>
  <cp:lastPrinted>2013-06-24T16:17:11Z</cp:lastPrinted>
  <dcterms:created xsi:type="dcterms:W3CDTF">2008-09-30T21:19:10Z</dcterms:created>
  <dcterms:modified xsi:type="dcterms:W3CDTF">2013-07-05T10:29:31Z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